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PB VOJNIK\PRENOVA 2023 PZI\ODDANI PZI PROJEKTI\PRITLIČJE IŽO\POPISI\"/>
    </mc:Choice>
  </mc:AlternateContent>
  <xr:revisionPtr revIDLastSave="0" documentId="13_ncr:1_{95A6887D-0C80-4FA0-8626-BAAF886DA595}" xr6:coauthVersionLast="47" xr6:coauthVersionMax="47" xr10:uidLastSave="{00000000-0000-0000-0000-000000000000}"/>
  <bookViews>
    <workbookView xWindow="28680" yWindow="-120" windowWidth="29040" windowHeight="17640" tabRatio="696" xr2:uid="{00000000-000D-0000-FFFF-FFFF00000000}"/>
  </bookViews>
  <sheets>
    <sheet name="skupna rek" sheetId="1" r:id="rId1"/>
    <sheet name="A-gradbena dela" sheetId="2" r:id="rId2"/>
    <sheet name="B-obrtna dela" sheetId="3" r:id="rId3"/>
    <sheet name="C-pohištvo" sheetId="23" r:id="rId4"/>
    <sheet name="D.Rekapitulacija" sheetId="24" r:id="rId5"/>
    <sheet name="D.Moč" sheetId="25" r:id="rId6"/>
    <sheet name="D.Mala napetost" sheetId="26" r:id="rId7"/>
    <sheet name="D.RAZNO" sheetId="27" r:id="rId8"/>
    <sheet name="SI_REKAPITULACIJA" sheetId="29" r:id="rId9"/>
    <sheet name="SI_POPIS" sheetId="28" r:id="rId10"/>
  </sheets>
  <externalReferences>
    <externalReference r:id="rId11"/>
  </externalReferences>
  <definedNames>
    <definedName name="_5.1">#REF!</definedName>
    <definedName name="BETONSKA">'A-gradbena dela'!#REF!</definedName>
    <definedName name="Datum" localSheetId="6">#REF!</definedName>
    <definedName name="Datum" localSheetId="5">#REF!</definedName>
    <definedName name="Datum" localSheetId="7">#REF!</definedName>
    <definedName name="Datum" localSheetId="4">#REF!</definedName>
    <definedName name="Datum">#REF!</definedName>
    <definedName name="gd">'skupna rek'!#REF!</definedName>
    <definedName name="KROVSKA" localSheetId="3">'C-pohištvo'!#REF!</definedName>
    <definedName name="KROVSKA">'B-obrtna dela'!#REF!</definedName>
    <definedName name="Naročnik" localSheetId="6">#REF!</definedName>
    <definedName name="Naročnik" localSheetId="5">#REF!</definedName>
    <definedName name="Naročnik" localSheetId="7">#REF!</definedName>
    <definedName name="Naročnik" localSheetId="4">#REF!</definedName>
    <definedName name="Naročnik">#REF!</definedName>
    <definedName name="_xlnm.Print_Area" localSheetId="1">'A-gradbena dela'!$A$1:$E$93</definedName>
    <definedName name="_xlnm.Print_Area" localSheetId="2">'B-obrtna dela'!$A$1:$E$126</definedName>
    <definedName name="_xlnm.Print_Area" localSheetId="3">'C-pohištvo'!$A$1:$E$134</definedName>
    <definedName name="_xlnm.Print_Area" localSheetId="6">'D.Mala napetost'!$A$4:$F$62</definedName>
    <definedName name="_xlnm.Print_Area" localSheetId="5">D.Moč!$A$4:$F$100</definedName>
    <definedName name="_xlnm.Print_Area" localSheetId="7">D.RAZNO!$A$1:$F$19</definedName>
    <definedName name="_xlnm.Print_Area" localSheetId="4">D.Rekapitulacija!$A$1:$D$42</definedName>
    <definedName name="_xlnm.Print_Area" localSheetId="9">SI_POPIS!$A$1:$F$193</definedName>
    <definedName name="_xlnm.Print_Area" localSheetId="0">'skupna rek'!$A$1:$D$88</definedName>
    <definedName name="_xlnm.Print_Titles" localSheetId="1">'A-gradbena dela'!$1:$4</definedName>
    <definedName name="_xlnm.Print_Titles" localSheetId="2">'B-obrtna dela'!$1:$4</definedName>
    <definedName name="_xlnm.Print_Titles" localSheetId="3">'C-pohištvo'!$1:$4</definedName>
    <definedName name="_xlnm.Print_Titles" localSheetId="6">'D.Mala napetost'!$1:$4</definedName>
    <definedName name="_xlnm.Print_Titles" localSheetId="5">D.Moč!$1:$4</definedName>
    <definedName name="_xlnm.Print_Titles" localSheetId="7">D.RAZNO!$1:$1</definedName>
    <definedName name="_xlnm.Print_Titles" localSheetId="9">SI_POPIS!$1:$2</definedName>
    <definedName name="_xlnm.Print_Titles" localSheetId="0">'skupna rek'!$1:$3</definedName>
    <definedName name="Z_3B8180A5_2F8F_4635_AB4A_D8322BC83C3B_.wvu.PrintArea" localSheetId="6" hidden="1">'D.Mala napetost'!$A$4:$F$59</definedName>
    <definedName name="Z_3B8180A5_2F8F_4635_AB4A_D8322BC83C3B_.wvu.PrintArea" localSheetId="5" hidden="1">D.Moč!$A$1:$F$98</definedName>
    <definedName name="Z_3B8180A5_2F8F_4635_AB4A_D8322BC83C3B_.wvu.PrintArea" localSheetId="7" hidden="1">D.RAZNO!$A$1:$G$19</definedName>
    <definedName name="Z_5E81AAF1_2C06_47E6_84E7_F8F10B36D210_.wvu.PrintArea" localSheetId="6" hidden="1">'D.Mala napetost'!$A$4:$F$59</definedName>
    <definedName name="Z_5E81AAF1_2C06_47E6_84E7_F8F10B36D210_.wvu.PrintArea" localSheetId="5" hidden="1">D.Moč!$A$1:$F$98</definedName>
    <definedName name="Z_5E81AAF1_2C06_47E6_84E7_F8F10B36D210_.wvu.PrintArea" localSheetId="7" hidden="1">D.RAZNO!$A$1:$G$19</definedName>
    <definedName name="Z_A2998FE5_5A96_47F1_BCF7_AF737EA8EFF0_.wvu.PrintArea" localSheetId="6" hidden="1">'D.Mala napetost'!$A$5:$F$64</definedName>
    <definedName name="Z_A2998FE5_5A96_47F1_BCF7_AF737EA8EFF0_.wvu.PrintArea" localSheetId="5" hidden="1">D.Moč!$A$5:$F$97</definedName>
    <definedName name="Z_A2998FE5_5A96_47F1_BCF7_AF737EA8EFF0_.wvu.PrintArea" localSheetId="7" hidden="1">D.RAZNO!$A$3:$F$21</definedName>
    <definedName name="Za" localSheetId="6">#REF!</definedName>
    <definedName name="Za" localSheetId="5">#REF!</definedName>
    <definedName name="Za" localSheetId="7">#REF!</definedName>
    <definedName name="Za" localSheetId="4">#REF!</definedName>
    <definedName name="Za">#REF!</definedName>
    <definedName name="ZEMELJSKA">'A-gradbena dela'!#REF!</definedName>
  </definedNames>
  <calcPr calcId="191029" fullPrecision="0"/>
</workbook>
</file>

<file path=xl/calcChain.xml><?xml version="1.0" encoding="utf-8"?>
<calcChain xmlns="http://schemas.openxmlformats.org/spreadsheetml/2006/main">
  <c r="D27" i="1" l="1"/>
  <c r="D29" i="1" s="1"/>
  <c r="A34" i="23"/>
  <c r="A51" i="2"/>
  <c r="A7" i="29"/>
  <c r="A6" i="29"/>
  <c r="A5" i="29"/>
  <c r="A4" i="29"/>
  <c r="F189" i="28"/>
  <c r="F187" i="28"/>
  <c r="F185" i="28"/>
  <c r="F183" i="28"/>
  <c r="F181" i="28"/>
  <c r="F180" i="28"/>
  <c r="F176" i="28"/>
  <c r="F174" i="28"/>
  <c r="F170" i="28"/>
  <c r="F168" i="28"/>
  <c r="F166" i="28"/>
  <c r="F163" i="28"/>
  <c r="F192" i="28" s="1"/>
  <c r="F7" i="29" s="1"/>
  <c r="F160" i="28"/>
  <c r="F152" i="28"/>
  <c r="F146" i="28"/>
  <c r="F138" i="28"/>
  <c r="F123" i="28"/>
  <c r="F121" i="28"/>
  <c r="F119" i="28"/>
  <c r="F117" i="28"/>
  <c r="F115" i="28"/>
  <c r="F113" i="28"/>
  <c r="F111" i="28"/>
  <c r="F103" i="28"/>
  <c r="F101" i="28"/>
  <c r="F99" i="28"/>
  <c r="F97" i="28"/>
  <c r="F95" i="28"/>
  <c r="F93" i="28"/>
  <c r="F90" i="28"/>
  <c r="F88" i="28"/>
  <c r="F85" i="28"/>
  <c r="F82" i="28"/>
  <c r="F81" i="28"/>
  <c r="F78" i="28"/>
  <c r="F73" i="28"/>
  <c r="F66" i="28"/>
  <c r="F60" i="28"/>
  <c r="F57" i="28"/>
  <c r="F44" i="28"/>
  <c r="F19" i="28"/>
  <c r="F15" i="28"/>
  <c r="F13" i="28"/>
  <c r="F8" i="28"/>
  <c r="F22" i="28" l="1"/>
  <c r="F4" i="29" s="1"/>
  <c r="F126" i="28"/>
  <c r="F6" i="29" s="1"/>
  <c r="F106" i="28"/>
  <c r="F5" i="29" s="1"/>
  <c r="F10" i="29" s="1"/>
  <c r="E19" i="27"/>
  <c r="E18" i="27"/>
  <c r="F17" i="27"/>
  <c r="D30" i="24" s="1"/>
  <c r="E17" i="27"/>
  <c r="E15" i="27"/>
  <c r="F10" i="27"/>
  <c r="F8" i="27"/>
  <c r="F6" i="27"/>
  <c r="E59" i="26"/>
  <c r="F58" i="26"/>
  <c r="E58" i="26"/>
  <c r="F56" i="26"/>
  <c r="E56" i="26"/>
  <c r="E55" i="26"/>
  <c r="F48" i="26"/>
  <c r="F47" i="26"/>
  <c r="F39" i="26"/>
  <c r="F38" i="26"/>
  <c r="F37" i="26"/>
  <c r="F29" i="26"/>
  <c r="F31" i="26" s="1"/>
  <c r="F20" i="26"/>
  <c r="F19" i="26"/>
  <c r="F18" i="26"/>
  <c r="F17" i="26"/>
  <c r="F16" i="26"/>
  <c r="F15" i="26"/>
  <c r="F14" i="26"/>
  <c r="F13" i="26"/>
  <c r="E92" i="25"/>
  <c r="F85" i="25"/>
  <c r="F84" i="25"/>
  <c r="F83" i="25"/>
  <c r="F75" i="25"/>
  <c r="F74" i="25"/>
  <c r="F73" i="25"/>
  <c r="F72" i="25"/>
  <c r="F71" i="25"/>
  <c r="F70" i="25"/>
  <c r="F69" i="25"/>
  <c r="F68" i="25"/>
  <c r="F67" i="25"/>
  <c r="F66" i="25"/>
  <c r="F65" i="25"/>
  <c r="F64" i="25"/>
  <c r="F63" i="25"/>
  <c r="F62" i="25"/>
  <c r="F61" i="25"/>
  <c r="F60" i="25"/>
  <c r="F59" i="25"/>
  <c r="F58" i="25"/>
  <c r="F57" i="25"/>
  <c r="F56" i="25"/>
  <c r="F47" i="25"/>
  <c r="F46" i="25"/>
  <c r="F45" i="25"/>
  <c r="F44" i="25"/>
  <c r="F43" i="25"/>
  <c r="F42" i="25"/>
  <c r="F41" i="25"/>
  <c r="F32" i="25"/>
  <c r="F31" i="25"/>
  <c r="F30" i="25"/>
  <c r="F29" i="25"/>
  <c r="F28" i="25"/>
  <c r="F34" i="25" s="1"/>
  <c r="F16" i="25"/>
  <c r="F15" i="25"/>
  <c r="F17" i="25" s="1"/>
  <c r="F14" i="25"/>
  <c r="F13" i="25"/>
  <c r="F12" i="25"/>
  <c r="F11" i="25"/>
  <c r="E34" i="2"/>
  <c r="E113" i="23"/>
  <c r="E112" i="23"/>
  <c r="E110" i="23"/>
  <c r="E109" i="23"/>
  <c r="E107" i="23"/>
  <c r="E106" i="23"/>
  <c r="E104" i="23"/>
  <c r="E103" i="23"/>
  <c r="E101" i="23"/>
  <c r="E100" i="23"/>
  <c r="E98" i="23"/>
  <c r="E97" i="23"/>
  <c r="E95" i="23"/>
  <c r="E94" i="23"/>
  <c r="E92" i="23"/>
  <c r="E91" i="23"/>
  <c r="E81" i="3"/>
  <c r="E78" i="3"/>
  <c r="C64" i="3"/>
  <c r="E64" i="3" s="1"/>
  <c r="E86" i="23"/>
  <c r="E85" i="23"/>
  <c r="E117" i="3"/>
  <c r="E17" i="23"/>
  <c r="E16" i="23"/>
  <c r="E15" i="23"/>
  <c r="A15" i="23"/>
  <c r="A18" i="23" s="1"/>
  <c r="E131" i="23"/>
  <c r="E130" i="23"/>
  <c r="E119" i="23"/>
  <c r="E118" i="23"/>
  <c r="E117" i="23"/>
  <c r="E47" i="23"/>
  <c r="E46" i="23"/>
  <c r="E83" i="23"/>
  <c r="E82" i="23"/>
  <c r="E80" i="23"/>
  <c r="E79" i="23"/>
  <c r="E71" i="23"/>
  <c r="E70" i="23"/>
  <c r="E44" i="23"/>
  <c r="E43" i="23"/>
  <c r="E68" i="23"/>
  <c r="E67" i="23"/>
  <c r="E65" i="23"/>
  <c r="E64" i="23"/>
  <c r="E59" i="23"/>
  <c r="E58" i="23"/>
  <c r="E41" i="23"/>
  <c r="E40" i="23"/>
  <c r="E56" i="23"/>
  <c r="E55" i="23"/>
  <c r="E53" i="23"/>
  <c r="E52" i="23"/>
  <c r="E50" i="23"/>
  <c r="E49" i="23"/>
  <c r="E32" i="23"/>
  <c r="E31" i="23"/>
  <c r="E29" i="23"/>
  <c r="E28" i="23"/>
  <c r="E26" i="23"/>
  <c r="E25" i="23"/>
  <c r="E105" i="3"/>
  <c r="A101" i="3"/>
  <c r="A104" i="3" s="1"/>
  <c r="A107" i="3" s="1"/>
  <c r="E102" i="3"/>
  <c r="E95" i="3"/>
  <c r="A71" i="3"/>
  <c r="A74" i="3" s="1"/>
  <c r="A77" i="3" s="1"/>
  <c r="A80" i="3" s="1"/>
  <c r="E75" i="3"/>
  <c r="E72" i="3"/>
  <c r="E63" i="3"/>
  <c r="E62" i="3"/>
  <c r="E61" i="3"/>
  <c r="E60" i="3"/>
  <c r="E59" i="3"/>
  <c r="E58" i="3"/>
  <c r="E57" i="3"/>
  <c r="A51" i="3"/>
  <c r="A54" i="3" s="1"/>
  <c r="A57" i="3" s="1"/>
  <c r="A60" i="3" s="1"/>
  <c r="A63" i="3" s="1"/>
  <c r="E52" i="3"/>
  <c r="E34" i="3"/>
  <c r="E31" i="3"/>
  <c r="E28" i="3"/>
  <c r="E25" i="3"/>
  <c r="A21" i="3"/>
  <c r="A24" i="3" s="1"/>
  <c r="A27" i="3" s="1"/>
  <c r="A30" i="3" s="1"/>
  <c r="A33" i="3" s="1"/>
  <c r="E22" i="3"/>
  <c r="E73" i="2"/>
  <c r="E72" i="2"/>
  <c r="E71" i="2"/>
  <c r="A69" i="2"/>
  <c r="A72" i="2" s="1"/>
  <c r="A75" i="2" s="1"/>
  <c r="A78" i="2" s="1"/>
  <c r="E33" i="2"/>
  <c r="E40" i="2"/>
  <c r="E37" i="2"/>
  <c r="E30" i="2"/>
  <c r="E27" i="2"/>
  <c r="E24" i="2"/>
  <c r="E18" i="2"/>
  <c r="E128" i="23"/>
  <c r="E127" i="23"/>
  <c r="E125" i="23"/>
  <c r="E122" i="23"/>
  <c r="E116" i="23"/>
  <c r="E124" i="23"/>
  <c r="E121" i="23"/>
  <c r="E115" i="23"/>
  <c r="F50" i="25" l="1"/>
  <c r="F76" i="25"/>
  <c r="F78" i="25" s="1"/>
  <c r="F88" i="25"/>
  <c r="F21" i="26"/>
  <c r="F23" i="26" s="1"/>
  <c r="F40" i="26"/>
  <c r="F42" i="26" s="1"/>
  <c r="F49" i="26"/>
  <c r="F51" i="26" s="1"/>
  <c r="F19" i="25"/>
  <c r="F22" i="25" s="1"/>
  <c r="E76" i="23"/>
  <c r="E73" i="23"/>
  <c r="F94" i="25" l="1"/>
  <c r="D26" i="24" s="1"/>
  <c r="F57" i="26"/>
  <c r="D28" i="24" s="1"/>
  <c r="E61" i="23"/>
  <c r="E34" i="23"/>
  <c r="E23" i="23"/>
  <c r="E21" i="23"/>
  <c r="E22" i="23"/>
  <c r="D34" i="24" l="1"/>
  <c r="D25" i="1" s="1"/>
  <c r="D37" i="24"/>
  <c r="D40" i="24" s="1"/>
  <c r="A21" i="23"/>
  <c r="E77" i="23"/>
  <c r="E114" i="3"/>
  <c r="E54" i="3"/>
  <c r="E55" i="3"/>
  <c r="E68" i="2"/>
  <c r="E79" i="2"/>
  <c r="E78" i="2"/>
  <c r="E77" i="2"/>
  <c r="A25" i="23" l="1"/>
  <c r="A28" i="23" s="1"/>
  <c r="A31" i="23" s="1"/>
  <c r="E16" i="2"/>
  <c r="A14" i="2"/>
  <c r="E15" i="2"/>
  <c r="E14" i="2"/>
  <c r="E13" i="2"/>
  <c r="E88" i="23"/>
  <c r="E37" i="23"/>
  <c r="E20" i="23"/>
  <c r="E18" i="23"/>
  <c r="E6" i="23"/>
  <c r="E62" i="23"/>
  <c r="E74" i="23"/>
  <c r="A37" i="23" l="1"/>
  <c r="A17" i="2"/>
  <c r="E89" i="23"/>
  <c r="A40" i="23" l="1"/>
  <c r="A20" i="2"/>
  <c r="A23" i="2" s="1"/>
  <c r="A26" i="2" s="1"/>
  <c r="A29" i="2" s="1"/>
  <c r="E111" i="3"/>
  <c r="A43" i="23" l="1"/>
  <c r="A32" i="2"/>
  <c r="A36" i="2" s="1"/>
  <c r="A39" i="2" s="1"/>
  <c r="A42" i="2" s="1"/>
  <c r="A45" i="2" s="1"/>
  <c r="A48" i="2" s="1"/>
  <c r="E108" i="3"/>
  <c r="A46" i="23" l="1"/>
  <c r="A49" i="23" s="1"/>
  <c r="A52" i="23" s="1"/>
  <c r="A55" i="23" s="1"/>
  <c r="A58" i="23" s="1"/>
  <c r="A61" i="23" s="1"/>
  <c r="A64" i="23" s="1"/>
  <c r="A67" i="23" s="1"/>
  <c r="A70" i="23" s="1"/>
  <c r="A73" i="23" s="1"/>
  <c r="A76" i="23" s="1"/>
  <c r="A79" i="23" s="1"/>
  <c r="A82" i="23" s="1"/>
  <c r="A85" i="23" l="1"/>
  <c r="A88" i="23" s="1"/>
  <c r="A91" i="23" s="1"/>
  <c r="A94" i="23" s="1"/>
  <c r="A97" i="23" s="1"/>
  <c r="A100" i="23" s="1"/>
  <c r="A103" i="23" s="1"/>
  <c r="A106" i="23" s="1"/>
  <c r="A109" i="23" s="1"/>
  <c r="A112" i="23" s="1"/>
  <c r="A115" i="23" s="1"/>
  <c r="A118" i="23" s="1"/>
  <c r="A121" i="23" s="1"/>
  <c r="E35" i="23"/>
  <c r="E38" i="23"/>
  <c r="E19" i="23"/>
  <c r="E92" i="3"/>
  <c r="E133" i="23" l="1"/>
  <c r="D23" i="1" s="1"/>
  <c r="A91" i="3"/>
  <c r="A94" i="3" s="1"/>
  <c r="E89" i="3"/>
  <c r="E46" i="2" l="1"/>
  <c r="E52" i="2"/>
  <c r="E51" i="2"/>
  <c r="E47" i="2"/>
  <c r="E45" i="2"/>
  <c r="E58" i="2"/>
  <c r="E21" i="2" l="1"/>
  <c r="E20" i="2"/>
  <c r="E49" i="2"/>
  <c r="E48" i="2"/>
  <c r="E76" i="2" l="1"/>
  <c r="E75" i="2"/>
  <c r="A110" i="3"/>
  <c r="A113" i="3" s="1"/>
  <c r="A116" i="3" s="1"/>
  <c r="E119" i="3" l="1"/>
  <c r="D83" i="1" l="1"/>
  <c r="E97" i="3"/>
  <c r="E74" i="2" l="1"/>
  <c r="E12" i="2" l="1"/>
  <c r="E35" i="3"/>
  <c r="E36" i="3" s="1"/>
  <c r="E48" i="3"/>
  <c r="E49" i="3"/>
  <c r="E50" i="3"/>
  <c r="E56" i="3"/>
  <c r="E65" i="3"/>
  <c r="E125" i="3"/>
  <c r="E123" i="3"/>
  <c r="E69" i="2"/>
  <c r="E70" i="2"/>
  <c r="E81" i="2"/>
  <c r="E83" i="2"/>
  <c r="E84" i="2"/>
  <c r="E86" i="2"/>
  <c r="E87" i="2"/>
  <c r="E89" i="2"/>
  <c r="E90" i="2"/>
  <c r="E41" i="2"/>
  <c r="E42" i="2"/>
  <c r="E43" i="2"/>
  <c r="E44" i="2"/>
  <c r="E82" i="2"/>
  <c r="A81" i="2" l="1"/>
  <c r="E54" i="2"/>
  <c r="D48" i="1" s="1"/>
  <c r="E124" i="3"/>
  <c r="D85" i="1" s="1"/>
  <c r="E88" i="2"/>
  <c r="E85" i="2"/>
  <c r="E66" i="3"/>
  <c r="D77" i="1" s="1"/>
  <c r="E64" i="2"/>
  <c r="D52" i="1" s="1"/>
  <c r="D73" i="1"/>
  <c r="D69" i="1"/>
  <c r="E59" i="2"/>
  <c r="D50" i="1" s="1"/>
  <c r="D71" i="1"/>
  <c r="E83" i="3"/>
  <c r="D79" i="1" s="1"/>
  <c r="D75" i="1"/>
  <c r="D81" i="1"/>
  <c r="E126" i="3" l="1"/>
  <c r="A84" i="2"/>
  <c r="E91" i="2"/>
  <c r="D54" i="1" s="1"/>
  <c r="D88" i="1"/>
  <c r="D21" i="1" s="1"/>
  <c r="E93" i="2" l="1"/>
  <c r="A87" i="2"/>
  <c r="D59" i="1"/>
  <c r="D19" i="1" s="1"/>
  <c r="D33" i="1" l="1"/>
  <c r="D35" i="1" s="1"/>
  <c r="D37" i="1" s="1"/>
  <c r="A124" i="23" l="1"/>
  <c r="A127" i="23" s="1"/>
  <c r="A130" i="23" s="1"/>
</calcChain>
</file>

<file path=xl/sharedStrings.xml><?xml version="1.0" encoding="utf-8"?>
<sst xmlns="http://schemas.openxmlformats.org/spreadsheetml/2006/main" count="732" uniqueCount="451">
  <si>
    <t>FASADE</t>
  </si>
  <si>
    <t>SKUPAJ FASADE:</t>
  </si>
  <si>
    <t>kpl</t>
  </si>
  <si>
    <t>SKUPAJ :</t>
  </si>
  <si>
    <t>PREDDELA IN RUŠITVENA DELA</t>
  </si>
  <si>
    <t>SKUPAJ PREDDELA IN RUŠITVENA DELA:</t>
  </si>
  <si>
    <r>
      <t>m</t>
    </r>
    <r>
      <rPr>
        <vertAlign val="superscript"/>
        <sz val="11"/>
        <rFont val="Arial CE"/>
        <family val="2"/>
        <charset val="238"/>
      </rPr>
      <t>2</t>
    </r>
  </si>
  <si>
    <r>
      <t>m</t>
    </r>
    <r>
      <rPr>
        <vertAlign val="superscript"/>
        <sz val="11"/>
        <rFont val="Arial CE"/>
        <family val="2"/>
        <charset val="238"/>
      </rPr>
      <t>1</t>
    </r>
  </si>
  <si>
    <t>Podkonstrukcija iz profilov iz pocinkane jeklene pločevine z izseki za sanitarne ali elektro instalacije je togo pritrjena. Vsi pritrdilni materiali kot npr. vijaki, žeblji in podobno morajo biti pocinkani ali fosforizirani. Pločevina za profile mora biti debela vsaj 0,6 mm.</t>
  </si>
  <si>
    <t>Če ni drugače navedeno, morajo biti površine pripravljene za barvanje in tapeciranje brez nanosa sredstva za grundiranje.</t>
  </si>
  <si>
    <t>A)</t>
  </si>
  <si>
    <t>I/</t>
  </si>
  <si>
    <t>II/</t>
  </si>
  <si>
    <t>BETONSKA DELA</t>
  </si>
  <si>
    <t>III/</t>
  </si>
  <si>
    <t>TESARSKA DELA</t>
  </si>
  <si>
    <t>IV/</t>
  </si>
  <si>
    <t>ZIDARSKA DELA</t>
  </si>
  <si>
    <t>V/</t>
  </si>
  <si>
    <t>VI/</t>
  </si>
  <si>
    <t>RUŠITVENA DELA</t>
  </si>
  <si>
    <t>SKUPAJ GRADBENA DELA:</t>
  </si>
  <si>
    <t>B)</t>
  </si>
  <si>
    <t>KROVSKO-KLEPARSKA DELA</t>
  </si>
  <si>
    <t>KLJUČAVNIČARSKA DELA</t>
  </si>
  <si>
    <t>KERAMIČARSKA DELA</t>
  </si>
  <si>
    <t>VII/</t>
  </si>
  <si>
    <t>SLIKOPLESKARSKA DELA</t>
  </si>
  <si>
    <t>VIII/</t>
  </si>
  <si>
    <t>MAVČNE PREDELNE STENE IN STROPOVI</t>
  </si>
  <si>
    <t>IX/</t>
  </si>
  <si>
    <t>POŽARNA OPREMA</t>
  </si>
  <si>
    <t>post.</t>
  </si>
  <si>
    <t>opis postavke</t>
  </si>
  <si>
    <t>količina</t>
  </si>
  <si>
    <t>cena</t>
  </si>
  <si>
    <t>količina x cena</t>
  </si>
  <si>
    <t>SKUPAJ BETONSKA DELA:</t>
  </si>
  <si>
    <t>SKUPAJ TESARSKA DELA:</t>
  </si>
  <si>
    <t>Če višine niso navedene, lahko dovoljene višine izraču-namo ob upoštevanju njihove konstrukcije v skladu z avstr. standardom ÖNORM B 3415. Za višine nad 3,20 m se obračuna doplačilo, ki obsega stroške postavitve gradbenega odra. Dodatek se obračuna za tiste stene, ki presegajo navedeno višino.</t>
  </si>
  <si>
    <r>
      <t xml:space="preserve">SKUPAJ  </t>
    </r>
    <r>
      <rPr>
        <sz val="13"/>
        <rFont val="Arial CE"/>
        <family val="2"/>
        <charset val="238"/>
      </rPr>
      <t>z davkom :</t>
    </r>
  </si>
  <si>
    <t>ur</t>
  </si>
  <si>
    <t>kos</t>
  </si>
  <si>
    <t>SKUPAJ KROVSKO-KLEPARSKA DELA:</t>
  </si>
  <si>
    <t>Zidarska pomoč obrtnikom - KV delavec;(obračun po vpisu nadzornega organa v gradbeni dnevnik)</t>
  </si>
  <si>
    <t>Zidarska pomoč obrtnikom - PK delavec;(obračun po vpisu nadzornega organa v gradbeni dnevnik)</t>
  </si>
  <si>
    <t>SKUPAJ ZIDARSKA DELA:</t>
  </si>
  <si>
    <t>Višine</t>
  </si>
  <si>
    <t>Kovinska podkonstrukcija</t>
  </si>
  <si>
    <t>Izolacijska plast</t>
  </si>
  <si>
    <t>Površina</t>
  </si>
  <si>
    <t>SKUPAJ KLJUČAVNIČARSKA DELA:</t>
  </si>
  <si>
    <t>SKUPAJ KERAMIČARSKA DELA:</t>
  </si>
  <si>
    <t>SKUPAJ SLIKOPLESKARSKA DELA:</t>
  </si>
  <si>
    <t>SKUPAJ MAVČNE PREDELNE STENE IN STROPOVI:</t>
  </si>
  <si>
    <t>SKUPAJ POŽARNA OPREMA:</t>
  </si>
  <si>
    <t xml:space="preserve"> </t>
  </si>
  <si>
    <t xml:space="preserve">OBJEKT:   </t>
  </si>
  <si>
    <t xml:space="preserve">INVESTITOR:  </t>
  </si>
  <si>
    <t xml:space="preserve">ŠTEVILKA PROJEKTA:  </t>
  </si>
  <si>
    <t>SKUPNA REKAPITULACIJA</t>
  </si>
  <si>
    <t>S K U P A J :</t>
  </si>
  <si>
    <t>DDV 22%</t>
  </si>
  <si>
    <t>B/</t>
  </si>
  <si>
    <t>OBRTNA DELA</t>
  </si>
  <si>
    <t>A/</t>
  </si>
  <si>
    <t>GRADBENA DELA</t>
  </si>
  <si>
    <t>Čiščenje prostorov (sprotno grobo  med gradnjo in končno po izvedenih vseh delih , vključno s finalnim čiščenjem vseh površin)-obračun po neto površini</t>
  </si>
  <si>
    <t xml:space="preserve">V/ </t>
  </si>
  <si>
    <r>
      <t>Izolacijsko plast je treba položiti po celotni površini in mora biti zaščiteva pred zdrsom. V sistemu montažnih predelnih sten je potrebno uporabiti termoizolacijske plošče iz kamene volne specifične gostote min. 30kg/m</t>
    </r>
    <r>
      <rPr>
        <vertAlign val="superscript"/>
        <sz val="11"/>
        <rFont val="Arial CE"/>
        <charset val="238"/>
      </rPr>
      <t xml:space="preserve">3, </t>
    </r>
    <r>
      <rPr>
        <sz val="11"/>
        <rFont val="Arial CE"/>
        <charset val="238"/>
      </rPr>
      <t>v kolikor ni drugače navedeno</t>
    </r>
  </si>
  <si>
    <t>VRATA, SANITARNE STENE</t>
  </si>
  <si>
    <t>SKUPAJ VRATA, SANITARNE STENE:</t>
  </si>
  <si>
    <t>TLAKI</t>
  </si>
  <si>
    <t>SKUPAJ  TLAKI:</t>
  </si>
  <si>
    <t>POHIŠTVENA  in TIPSKA  OPREMA</t>
  </si>
  <si>
    <t>A/ GRADBENA DELA</t>
  </si>
  <si>
    <t>B/ OBRTNA DELA</t>
  </si>
  <si>
    <t>C/ POHIŠTVENA OPREMA</t>
  </si>
  <si>
    <t>D/ ELEKTRO INSTALACIJE</t>
  </si>
  <si>
    <t>E/ STROJNE INSTALACIJE</t>
  </si>
  <si>
    <t>REKAPITULACIJA  GRADBENIH  DEL</t>
  </si>
  <si>
    <t>REKAPITULACIJA  OBRTNIH  DEL</t>
  </si>
  <si>
    <t>C/</t>
  </si>
  <si>
    <t>SKUPAJ OBRTNA DELA</t>
  </si>
  <si>
    <t>SKUPAJ POHIŠTVENA IN TIPSKA OPREMA:</t>
  </si>
  <si>
    <t xml:space="preserve"> Projektiranje objektov in nadzor Milan Cehner s.p.</t>
  </si>
  <si>
    <t xml:space="preserve">Vizore 1/c 3203 Nova Cerkev  E-mail:  milan.cehner@outlook.com Tel.:  040 356 730   </t>
  </si>
  <si>
    <t>Odstranitev stenske keramike in krpanje ometov kot priprava za izvedbo opleskov .</t>
  </si>
  <si>
    <t>m2</t>
  </si>
  <si>
    <t>Kos</t>
  </si>
  <si>
    <t>Priprava in zaščita gradbišča, postavitev premične pisarne in sanitarij, prometne signalizacije, ograje gradbišča, zagraditev parkinga za potrebe dovoza in odvoza materiala, električnih in vodovodnih priključkov, izdelava in postavitev gradbiščne table, čiščenje in pranje cest (v primeru onesnaženja le-teh),  ipd.
V ceni zajeti tudi vse potrebne načrte za organizacijo gradbišča.
Kompletno z vsemi pomožnimi deli.
Po končanih delih vzpostavitev prvotnega stanja obstoječe zunanje ureditve.</t>
  </si>
  <si>
    <t>Kompletna dobava in polaganje homogenega antistatičnega tlaka iz pvc (vzorec po izboru uporabnika) 
- talna obloga v roli, verjeni stiki, min. deb. 2 mm
-skladnost  EN 1081 in EN 14041
-ognjeodpornost Bfl-s1 
-protizdrstnost R9 
-antibaktericidna in antifungicidna (ne omogoča razvoj bakterij)
-odporna na koleščke stolov po EN 425 in 
-točkovna odpornost na odtis po EN 433, (po 2,5h), manjša od 0,05 mm
-dimenzijska stabilnost po EN 434, (manjša od 0,2 %)
- priprava estriha, čiščenje, brušenje, izravnalna masa
-Čiščenje tlaka in po potrebi nanos zaščitnega premaza in impregnacija s poliranjem, po tehnologiji izbrane talne obloge.
- v ceni zajeti tudi nizkostenske zaokrožnice iz tlaka, izvedene preko tipske zaokrožne letve  R 25 mm, višine 10 cm.</t>
  </si>
  <si>
    <t>Splošni opis lesene pohištvene opreme:</t>
  </si>
  <si>
    <t>Splošne zahteve v zvezi s kvaliteto materialov;</t>
  </si>
  <si>
    <t>V popisu mora biti naveden izvajalec pohištvene opreme po naročilu, pri tipski opremi (stoli, …) mora biti naveden proizvajalec, tip, kataloška številka in priložen prospekt.
 - iverne plošče, z nizko vsebnostjo formaldehidov, SIST EN 312
- iverne plošče, vodoodporne, SIST EN 312  
- laminat (debeline manj kot 2 mm), robni trakovi - SIST EN 438-3
- HPL (dekorativni visokotlačni laminat) plošče, debeline več kot 2 mm, SIST EN 438-4  
- nerjavna jeklena pločevina -  št. jekla 14301, oznaka  X5CrNi 18 -10 (SIST EN 10088)
- oplemenitena iverna plošča (iverna plošča oplemenitena z melaminom)
- SIST EN 14322 - jeklena pločevina prašno barvana - jeklena elektrolitsko galvanizirana pločevina, dvojna stena, deb. pločevine je 2 x 0,88   mm, svilnato mat elektrostatična odporna na udarce, raze in  dezinfekcijska sredstva
– gladka površina  - "kerrock" plošče iz kompozitnega materiala iz anorganskega polnila in polimernega akrilnega veziva, z antibakteriološkim dodatkom
- blago za oblazinjeno pohištvo mora imeti sledeče lastnosti:
- odpornost proti vlagi in madežem
- prijetno na dotik
- antibakterijsko - nepropustno za vodo - biološko razgradljivo - s certifikatom EKO Tex Standard 100 - SIST EN 1021-1, 2, klasifikacija po BS 5852-1, 2 del 5</t>
  </si>
  <si>
    <r>
      <rPr>
        <b/>
        <sz val="11"/>
        <color indexed="8"/>
        <rFont val="Arial CE"/>
        <charset val="238"/>
      </rPr>
      <t xml:space="preserve">S1
</t>
    </r>
    <r>
      <rPr>
        <sz val="11"/>
        <color rgb="FF000000"/>
        <rFont val="Arial CE"/>
        <charset val="238"/>
      </rPr>
      <t>Oblazinjen pisarniški vrtljiv stol na kolesih ;
 -nastavljiv po višini
- nastavljiva višina, nastavljiv naklon hrbtnega dela in nastavljiv naklon sedala
-Stol ima naslone za roke, prav tako nastavljive po višini.
-Teleskop in noge kromirane izvedbe.
- Hrbtni del višine 50 - 60 cm!
- Oblazinjenje iz kvaltetnega umetnega usnja primernega za uporabo v medicinskih prostorih
- celotna konstrukcija in izvedba gibljivih delov stola naj bo kvalitetne kromirane izvedbe!
-5 koles, ki ne smejo puščati sledi na finalnem tlaku
- Tip po izboru uporabnika</t>
    </r>
    <r>
      <rPr>
        <sz val="11"/>
        <color indexed="8"/>
        <rFont val="Arial CE"/>
        <family val="2"/>
        <charset val="238"/>
      </rPr>
      <t xml:space="preserve">
</t>
    </r>
  </si>
  <si>
    <t>Pri vseh postavkah je potrebno zajeti kompletno dobavo in montažo opreme.</t>
  </si>
  <si>
    <t xml:space="preserve">kpl </t>
  </si>
  <si>
    <t>fi 20 cm                                        kos</t>
  </si>
  <si>
    <t>Razna nepredvidena rušitvena dela, ki niso opisana v posameznih postavkah - PK delavec</t>
  </si>
  <si>
    <t>POPIS GOI DEL IN POHIŠTVENE OPREME</t>
  </si>
  <si>
    <t>Prenova prostorov v pritličju glavne stavbe
INTENZIVNI ŽENSKI ODDELEK - IŽO</t>
  </si>
  <si>
    <t>PB Vojnik
Celjska cesta 37
3212 Vojnik</t>
  </si>
  <si>
    <t>PZI</t>
  </si>
  <si>
    <t>79/23</t>
  </si>
  <si>
    <t xml:space="preserve">Pri rušitvenih delih je potrebno upoštevati Pravilnik o ravnanju z gradbenimi odpadki, kar pomeni, da je potrebno ruševine na gradbišču ločevati in ločeno odajati pooblaščenim prevzemnikom. Izvajalec mora Investitorju na koncu gradnje predati vse prevzemne liste ( potrdila ) o primoredaji ruševin. Enotne cene morajo upoštevati vsa opravila in stroške za kompletno izvedbo posamezne postavke (izvedbo rušitve s potrebnimi varnosnimi podporami, iznos ruševin na gradbiščno deponijo, nakladanje naprevozno sredstvo in odvoz pooblaščenemu prevzemniku ruševin). Faktor razhrahljivosti mora biti upoštevan v enotnih cenah! 
</t>
  </si>
  <si>
    <t>Predvidena dela se izvajajo v bolniških prostorih, kjer je potrebno upoštevati posebna oz. strožja higienska ter varnostna pravila, ki veljajo v PB Vojnik, kar je potrebno upoštevati v enotnih cenah.
- vsi odklopi inštalacij morajo biti v naprej dogovorjeni z investitorjem in vdrževalnim osebjem PB Vojnik.
- vsa hrupna dela je potrebno izvajata v naprej dogovorjenih časovnih terminih.
- upoštevati je potrebno, da se bodo določena dela morala izvajati v nočnem času in na dela proste dneve.
- transporti mat. znotraj objekta se moraja izvajati v min. količinah in z investitorjem dogovorjenih terminih.
- vse hodnike oz. transpotne poti je potrebno vsakodnevno in sprotno čistiti.
Dela se izvajajo v pritličju na zaprtem oddelku. V vseh enotnih cenah morajo biti zajeti vsi transporti materiala in ruševin v oz. iz prostora.</t>
  </si>
  <si>
    <t>Pred pričetkom del izvajalec in investitor izdelata spisek opreme in ostalega še uporabnega materiala, ki se deponira v skladišču PB Vojnik.</t>
  </si>
  <si>
    <t>Odstranitev lesenih vrat s kovinskim podbojem dim. 130/210. V ceni zajeti tudi gradbeno obdelavo prehoda po odstranitvi vrat kot priprava za finalni oplesk.</t>
  </si>
  <si>
    <t>Odstranitev obstoječih PVC finalnih tlakov vključno s čiščenjem podlage ostankov lepila…</t>
  </si>
  <si>
    <t>Demontaža in iznos obstoječe pohištvene opreme, ki se bo na dan uvedbe v delo nahajala v obravnavanih prostorih. Del opreme se po dogovoru z investitorjem deponira v skladišču investitorja ostalo se odpelje na deponijo.</t>
  </si>
  <si>
    <t>Izdelava protiprašne zaščite iz mavčno-kartonske stene iz pocinkanih profilov in enostranske dvojne  mavčno-kartonske plošče deb. 12,5 mm, z bandažiranjem in kitanjem stikov in odstranitvijo po končanih delih.
V ceni zajeti tudi zašasna vrata za dostop na gradbišče.</t>
  </si>
  <si>
    <t>Dolbljenje talnih reg za razvod strojnih instalacij v obstoječem  tlaku z zalitjem s finozrnatim betonom po položitvi instalacij; rega preseka cca 30/15 cm.</t>
  </si>
  <si>
    <t>Rušenje lahke predelne stene deb. cca 15 cm.</t>
  </si>
  <si>
    <t>Zaščita obstoječih tlakov (ki se ohranijo) med gradnjo s penasto folijo ali podobno</t>
  </si>
  <si>
    <t>Kompletna izvedba betonskega estriha:
- mikroarmiran cementni estrih debeline 8 cm
- PE folija
- XPS izolacija z L robom, tlačne trdnosti  min. 300 kPa. in deb. 8 cm
- dilatacijski trak ob stenah</t>
  </si>
  <si>
    <t>Izravnava obstoječega nasutja in izdelava podložnega betona v deb. 5 cm.</t>
  </si>
  <si>
    <t>Izdelava hidroizolacije z varjenimi bitumenskimi trakovi deb. 3 m, vključno z zavihki ob stenah v višini cca 20 cm in hladnim prednamazom.</t>
  </si>
  <si>
    <t>Kompletna obloga dobava in izdelava horizontalne hidroizolacije debeline 0,3 cm v mokrih prostorih: dvokomponentni fleksibilni tesnilni sistem na osnovi cementa in sintetičnih smol kot npr.: Mapelastic ali enakovredno, z nanašanjem v dveh slojih, armirana s stekleno mrežico, skupaj z gumiranimi poliestrskimi trakovi oz. manšetami z robno tkanino kot npr.ali enakovredno: Mapeband + tesnilna masa Mapeflex GB1,</t>
  </si>
  <si>
    <t>Kompletna obloga dobava in izdelava vertikalne hidroizolacije debeline 0,3 cm v mokrih prostorih: dvokomponentni fleksibilni tesnilni sistem na osnovi cementa in sintetičnih smol kot npr.: Mapelastic ali enakovredno, z nanašanjem v dveh slojih, armirana s stekleno mrežico, skupaj s tesnenjem prebojev.
Stene tuša do višine 200 cm</t>
  </si>
  <si>
    <t xml:space="preserve">Kompletna dobava in polaganje stenskih ploščic v kopalnici -polno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 Keramika dim. 50/20 cm v dveh barvnih tonih po izboru investitorja.
- višina polaganja cca 210 cm
- na stiku s talno keramiko tipska pvc zaokrožniva dim. cca 3/3 cm, položena pod keramiko.
</t>
  </si>
  <si>
    <t xml:space="preserve">Kompletna dobava in polaganje stenskih ploščic ob umivalnikih -polno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 Keramika dim. 50/20 cm v dveh barvnih tonih po izboru investitorja.
- višina polaganja cca 210 cm
</t>
  </si>
  <si>
    <t>Nenosilna in neprestavljiva pregradna stena (d = 150 mm) z enojno kovinsko podkonstrukcijo (CW 100 mm) in obojestransko dvojno oblogo iz KNAUF mavčno-kartonskih plošč A 12,5 mm, debelina izolacijskega sloja iz kamene volne 10 cm.Sistem KNAUF W 112, višina stene cca 420 cm</t>
  </si>
  <si>
    <t>Doplačilo za vodoodbojne mavčne plošče.</t>
  </si>
  <si>
    <t xml:space="preserve">Kompletna dobava in polaganje talnih ploščic-polno lepljene na predhodno izravnano podlago.
Obračun v m2, kompletno s stičenjem, kitanjem vogalov z akrilnim kitom, vsemi pomožnimi deli in prenosi ter inoks zaključnim profilom na vratni odprtini.
Nedrseča (R10/B) granitogres keramika I. vrste dim. 30/30
V kvadraturi zajeta tudi izdelava pogloblene tuš kadi, 1 x 120 / 100 cm.
</t>
  </si>
  <si>
    <t>Rastrski spuščeni strop 60/60 cm. Stropna polnila morajo izpolnjevati zahteve za vgradnjo v bolnišnične prostore (kot napr. Bioguard plain - Zaščitna obdelava stropnih plošč z Bioguard postopkom, ki preprečuje razvoj in rast bakterij na površini).
Višina obešanja cca 150 cm.  
Razred čistosti stropa po EN ISO 16444-1: min. razred 5.
Namen in raba stropnih sistemov mora biti v skladu s standardom SIST EN 13964.
V plošče je vgrajena razsvetljava, javljalci požara, prezračevalni elementi,  in ostala potrebna oprema.
Kopalnica</t>
  </si>
  <si>
    <t>Demontaža obstoječih plošč sekundarnega stropa dim. 60/60 cm in začasno deponiranje za ponovno montažo.</t>
  </si>
  <si>
    <t>Ponovna montaža obstoječih plošč sekundarnega stropa dim. 60/60 cm.</t>
  </si>
  <si>
    <t>2x kitanje, brušenje, impregnacija in 2x oplesk mavčnih sten s pralno disperzijsko barvo lateks v več različnih niansah po izboru uporabnika. 
Nove stene</t>
  </si>
  <si>
    <t>Po potrebi odstranitev obstoječih opleskov, kitanje impregnacija in 2x oplesk sten s pralno disperzijsko barvo lateks v več različnih niansah po izboru uporabnika.
Obstoječe stene</t>
  </si>
  <si>
    <r>
      <rPr>
        <b/>
        <sz val="11"/>
        <rFont val="Arial CE"/>
        <charset val="238"/>
      </rPr>
      <t>V1 118/213 cm</t>
    </r>
    <r>
      <rPr>
        <sz val="11"/>
        <rFont val="Arial CE"/>
        <family val="2"/>
        <charset val="238"/>
      </rPr>
      <t xml:space="preserve">
ENOKRILNA VRATA
VRATNI OKVIR: kovinski podboj s finalnim opleskom; minimalno  zaobljeni robovi; pripire z globoko brazdo.
VRATNO KRILO: gladko polno vratno krilo obojestransko obloženo z laminatom boljše kvalitete (max-funder, egger ali podobno) debeline 0,8-1,0 mm in z  globoko brazdo izdelano po vzoru obstoječih vrat.
OKOVJE: okovje srednjega cenovnega razreda min. 3 nasadila na vratno krilo, ki ima zaradi svoje širine večjo težo. 
KLJUKE: inox bolnišnične  kljuke z deljenim ščitom, cilnindrična ključavnica v vratnem krilu s sistemskim ključem.
Za vrati stenski gumi odbijač.
Vse barve po izboru investitorja, oziroma enako kot obstoječa vrata, 
Zvočna zaščita min. 30 dB
</t>
    </r>
  </si>
  <si>
    <r>
      <rPr>
        <b/>
        <sz val="11"/>
        <rFont val="Arial CE"/>
        <charset val="238"/>
      </rPr>
      <t>V2 98/213 cm</t>
    </r>
    <r>
      <rPr>
        <sz val="11"/>
        <rFont val="Arial CE"/>
        <family val="2"/>
        <charset val="238"/>
      </rPr>
      <t xml:space="preserve">
NOKRILNA VRATA 
VRATNI OKVIR: kovinski podboj s finalnim opleskom; minimalno  zaobljeni robovi; pripire
 z globoko brazdo. 
VRATNO KRILO: gladko polno vratno krilo obojestransko obloženo z laminatom boljše kvalitete (max-funder, egger ali podobno) debeline 0,8-1,0 mm in z  globoko brazdo izdelano po vzoru obstoječih vrat. Krilo spodaj prirezano - dovod zraka za prezračevanje.  
OKOVJE: okovje srednjega cenovnega razreda min. 3 nasadila na vratno krilo, ki ima zaradi svoje širine večjo težo. 
KLJUKE: inox bolnišnične  kljuke z deljenim ščitom, cilnindrična ključavnica v vratnem krilu s sistemskim ključem.
Za vrati stenski gumi odbijač.
Vse barve po izboru investitorja, oziroma enako kot obstoječa vrata.
</t>
    </r>
  </si>
  <si>
    <t xml:space="preserve">Dobava in montaža lesenega fiksnega okna - nadsvetloba dim. 200/60 cm:
- lesen objemni podboj v beli barvi
- zvočno izolacijsko steklo 4 + 16 + 6
</t>
  </si>
  <si>
    <t>Izravnava obstoječega tuša z polnilno masu primerno za deb. do 3 cm</t>
  </si>
  <si>
    <t>Strojno brušenje obstoječe talne keramike pred izvedbo izravnalne mase.</t>
  </si>
  <si>
    <t>Izdelava nizkostenskih pvc zaokrožnic na stiku novih sten z obstoječim tlakom. Izdelava po vzoru obstoječih.</t>
  </si>
  <si>
    <t>Celje, november 2023</t>
  </si>
  <si>
    <r>
      <t xml:space="preserve">Vsi korpusi pohištvenih elementov so iz iverala d=19 mm, čela korpusa in polic zaščitena z ABS trakom  deb. 2,0 mm (vsi robovi polic naj bodo zašćiteni z ABS trakom) . Stene korpusa perforirane na 32 mm za nastavitev polic.
- Lesena vrata in ličnice predalov so iz iverke d=19 mm + obojestransko lepljen laminat min deb. 0,80 mm kvalitete Max, Abet ali Egger, zaključki iz ABS-a d=2,0 mm.
- Steklena vrata  iz varnostnega kaljenega stekla d=6 mm, kvalitetno okovje, odpiranje 95º, vsa vrata s ključavnico.
- Vse omare montirane na lesene podstavke višine 10 cm. Vidni deli podstavkov obdelani enako kot stenske zaokrožnice ( zajeto pri tlakih)
- Vsi predali tipske kovinske izvedbe z teleskopskimi vodili.
- Vso okovje kvalitetne izdelave z mehkim zapiranjem.
- Ročaji kovinski inoks mat, cca f 8 mm, elipsasti, po izbiri uporabnika.
- Noge pri mizah tipske, kromirane z možnostjo regulacije višin. Pisalne mize imajo tipske "T" noge z prečnimi  veznimi elementi. Pisalne mize imajo izreze (s roseto 3x) za prehod kablov (izvesti na mestu samem po navodilih uporabnika) izvlečno polico za tipkovnico, pod mizo urejevalnik oz. nosilec kablov.
- Delovne površine pisalnih miz, pulti, klopi so iz iverke d=28 mm + obojestransko lepljen laminat Max, Abet ali Egger kvalitete z zaključki iz ABS-a deb. 2.0 mm. Vogali nekaterih miz so zaključeni v radiju .
- Stenske police so izdelane iz iverke d=24 mm + obojestransko lepljen laminat, vsi zaključki iz ABS-a d=2,0 mm. Tipske konzole inox izvedbe.
- Pred izdelavo opreme je potrebno vse dimenzije preveriti na objekto, gre za prenovo prostorov in dim. predvidene v projektu lahko odstopajo od dejanskega stanja na objektu.
- V enotnih cenah je potrebno zajeti tudi zapiranje vseh reg nastalih med pohištvom in stenami.
</t>
    </r>
    <r>
      <rPr>
        <i/>
        <u/>
        <sz val="10"/>
        <rFont val="Arial CE"/>
        <charset val="238"/>
      </rPr>
      <t>-Ne glede na opis v posameznih pozicijah morajo biti vsa vrata in predali na zaklepanje s ključavnico.
Vse ključavnice na oddelku se odpirajo z istim ključem.</t>
    </r>
  </si>
  <si>
    <r>
      <rPr>
        <b/>
        <sz val="11"/>
        <color rgb="FF000000"/>
        <rFont val="Arial CE"/>
        <charset val="238"/>
      </rPr>
      <t>KL 1</t>
    </r>
    <r>
      <rPr>
        <sz val="11"/>
        <color indexed="8"/>
        <rFont val="Arial CE"/>
        <family val="2"/>
        <charset val="238"/>
      </rPr>
      <t xml:space="preserve">
Oblazinjena klop v obliki črke U dolžine 120+240+120 cm in globine 60 cm:
 -barvana kovinska podkonstrukcija
- sedežni del in naslon oblazinjen z umetnim usnjem primernim za uporabo v bolnišničnih prostorih.
- debelina oblazinjenja cca 10 cm
- izdelava po delavničkem načrtu dobavitelja
- vse barve po izboru uporabnika</t>
    </r>
  </si>
  <si>
    <r>
      <rPr>
        <b/>
        <sz val="11"/>
        <rFont val="Arial CE"/>
        <charset val="238"/>
      </rPr>
      <t xml:space="preserve">JM1 - 110/70/75 cm
</t>
    </r>
    <r>
      <rPr>
        <sz val="11"/>
        <rFont val="Arial CE"/>
        <charset val="238"/>
      </rPr>
      <t>Jedilna miza izdelana po splošnem opisu:
- vogali zaokroženi r = 10 cm
- 4 x tipske okrogle kromirane noge z regulacijo višine</t>
    </r>
  </si>
  <si>
    <r>
      <rPr>
        <b/>
        <sz val="11"/>
        <rFont val="Arial CE"/>
        <charset val="238"/>
      </rPr>
      <t xml:space="preserve">PM1 - 160/70/75 cm
</t>
    </r>
    <r>
      <rPr>
        <sz val="11"/>
        <rFont val="Arial CE"/>
        <charset val="238"/>
      </rPr>
      <t>Pisalna miza izdelana po splošnem opisu:
- En vogal zaokrožen r = 10 cm
- Tipske T noge z regulacijo višine + vezni profil
- Tipska izvlečna polica za tipkovnico
- Tipska konzolna polica za računalnik pod mizo
- Roseta za prehod kablov 2x
- Tipski urejevalnik za kable pod mizo</t>
    </r>
  </si>
  <si>
    <r>
      <rPr>
        <b/>
        <sz val="11"/>
        <rFont val="Arial CE"/>
        <charset val="238"/>
      </rPr>
      <t xml:space="preserve">PM2 - 180/80/75 + 110/60 cm
</t>
    </r>
    <r>
      <rPr>
        <sz val="11"/>
        <rFont val="Arial CE"/>
        <charset val="238"/>
      </rPr>
      <t>Kotna pisalna miza izdelana po splošnem opisu:
- Ena stran mize zaokrožena r = 40 cm
- Notranji vogal mize zaokrožen r = 40 cm
- Tipske T noge z regulacijo višine + vezni profil
- Tipska izvlečna polica za tipkovnico
- Tipska konzolna polica za računalnik pod mizo
- Roseta za prehod kablov 3x
- Tipski urejevalnik za kable pod mizo
- Nadgradnja mize z naslonsko polico in eno premično polico dim. 100 x 20 x 45 cm
- 1 x zaporna stena pod mizo dim. 100/62 cm</t>
    </r>
  </si>
  <si>
    <r>
      <rPr>
        <b/>
        <sz val="11"/>
        <color rgb="FF000000"/>
        <rFont val="Arial CE"/>
        <charset val="238"/>
      </rPr>
      <t xml:space="preserve">PR1 - dim. 40/40/60 cm
</t>
    </r>
    <r>
      <rPr>
        <sz val="11"/>
        <color rgb="FF000000"/>
        <rFont val="Arial CE"/>
        <charset val="238"/>
      </rPr>
      <t>Predalnik na kolesih s tremi različnimi predali, vsi na zaklepanje.</t>
    </r>
  </si>
  <si>
    <r>
      <rPr>
        <b/>
        <sz val="11"/>
        <color indexed="8"/>
        <rFont val="Arial CE"/>
        <charset val="238"/>
      </rPr>
      <t xml:space="preserve">VO2 - 50/70/35 cm
</t>
    </r>
    <r>
      <rPr>
        <sz val="11"/>
        <color rgb="FF000000"/>
        <rFont val="Arial CE"/>
        <charset val="238"/>
      </rPr>
      <t>Viseča omarica z enokrilnimi polnimi vrati, izdelana po splošnem opisu.
- 2 x premična polica
- vrata s ključavnico</t>
    </r>
  </si>
  <si>
    <r>
      <rPr>
        <b/>
        <sz val="11"/>
        <color indexed="8"/>
        <rFont val="Arial CE"/>
        <charset val="238"/>
      </rPr>
      <t xml:space="preserve">VO1 - 40/70/35 cm
</t>
    </r>
    <r>
      <rPr>
        <sz val="11"/>
        <color rgb="FF000000"/>
        <rFont val="Arial CE"/>
        <charset val="238"/>
      </rPr>
      <t>Viseča omarica z enokrilnimi polnimi vrati, izdelana po splošnem opisu.
- 2 x premična polica
- vrata s ključavnico</t>
    </r>
  </si>
  <si>
    <r>
      <rPr>
        <b/>
        <sz val="11"/>
        <color indexed="8"/>
        <rFont val="Arial CE"/>
        <charset val="238"/>
      </rPr>
      <t xml:space="preserve">VO4 - 80/70/35 cm
</t>
    </r>
    <r>
      <rPr>
        <sz val="11"/>
        <color rgb="FF000000"/>
        <rFont val="Arial CE"/>
        <charset val="238"/>
      </rPr>
      <t>Viseča omarica z dvokrilnimi steklenimi vrati, izdelana po splošnem opisu.
- 2 x premična polica
- vrata s ključavnico</t>
    </r>
  </si>
  <si>
    <r>
      <rPr>
        <b/>
        <sz val="11"/>
        <rFont val="Arial CE"/>
        <charset val="238"/>
      </rPr>
      <t xml:space="preserve">DP1 - 160/63 cm
</t>
    </r>
    <r>
      <rPr>
        <sz val="11"/>
        <rFont val="Arial CE"/>
        <charset val="238"/>
      </rPr>
      <t xml:space="preserve">- 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 Dobavo in montažo medicinskega kerrock korita brez preliva notranjih dim. cca 35/45/20 cm, vključno s sifonom. Tip in velikost korita po izbiri uporabnika!
- Dobava in montaža indukcijske kuhalne plošče:
* dim. cca 30/54 cm, z dvemi kuhališči 
* inoks okvir,Upravljanje na dotik
* moč 1 x cca 1400 W, 1 x cca 2300 W
* povečana moč delovanje za obe kuhališči
*Timer, Varnostni izklop kuhališča
*Upravljanje na dotik
*zaščita pred prevretjem, funkcija varnega kuhanja
*Funkcija StayWarm, pokzatelj preostale toplote
</t>
    </r>
  </si>
  <si>
    <r>
      <rPr>
        <b/>
        <sz val="11"/>
        <rFont val="Arial CE"/>
        <charset val="238"/>
      </rPr>
      <t xml:space="preserve">DP2 - 230/63 cm
</t>
    </r>
    <r>
      <rPr>
        <sz val="11"/>
        <rFont val="Arial CE"/>
        <charset val="238"/>
      </rPr>
      <t xml:space="preserve">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t>
    </r>
  </si>
  <si>
    <r>
      <rPr>
        <b/>
        <sz val="11"/>
        <color indexed="8"/>
        <rFont val="Arial CE"/>
        <charset val="238"/>
      </rPr>
      <t xml:space="preserve">OB1 </t>
    </r>
    <r>
      <rPr>
        <sz val="11"/>
        <color indexed="8"/>
        <rFont val="Arial CE"/>
        <family val="2"/>
        <charset val="238"/>
      </rPr>
      <t xml:space="preserve">
</t>
    </r>
    <r>
      <rPr>
        <sz val="11"/>
        <color indexed="8"/>
        <rFont val="Arial CE"/>
        <charset val="238"/>
      </rPr>
      <t>Komplet treh dvojnih inoks obešalnih kljukic pritrjenih na steno. ( 3 x 2)</t>
    </r>
  </si>
  <si>
    <t xml:space="preserve">Ponovna montaža obstoječe omare za zdravila dim. 100/68/210 cm
</t>
  </si>
  <si>
    <t xml:space="preserve">Ponovna montaža obstoječih omare za paciente dim. 75/60/210 cm
</t>
  </si>
  <si>
    <t>Oprema wc školjke:
- metlica v stekleni posodici z inoks stenskim držalom
- kaseta za papir  ( enako kot je že v uporabi v PBV)</t>
  </si>
  <si>
    <t xml:space="preserve">Priprava delavniških načrtov z 3D izrisom predvidene pohištvene opreme, ki vključuje:
- 3D izris
- predstavitev neposrednemu uporabniku in potrebno usklajevanje izvedbe
- določitev vseh materialov, barv, in vgrajene opreme z neposrednim uporabnikom.
- Izdelava in nabava opreme je možna po potrditvi s strani naposrednega uporabnika.
</t>
  </si>
  <si>
    <r>
      <t xml:space="preserve">G/
DOKUMENTACIJA IN STORITVE:
- PID, DZO, NOV za vsa GOI dela in pohištvo:
</t>
    </r>
    <r>
      <rPr>
        <sz val="11"/>
        <rFont val="Arial CE"/>
        <charset val="238"/>
      </rPr>
      <t>2 x tiskan izvod, 1xCD z originalnim zapisom</t>
    </r>
  </si>
  <si>
    <t>Izvedba zunanjega dostopa na gradbišče za potrebe dostopa in transporta materiale ter ruševin.
Dim. cca 2 x 2 m in višine cca 3 m, vključno z ustrezno zaščito okna in fasade.</t>
  </si>
  <si>
    <t>Ostranitev obstoječe sanitarne opreme in začasno deponiranje, po navodilu investitorja:
- wc školjka s kotličkom in vso pripadajočo opremo
1 kos
- komplet  tuš z vso pripadajočo opremo
1 kos
- odstranitev umivalnika z vso pripadajočo opremo
3 kos</t>
  </si>
  <si>
    <t>Z1
Tipska zavesa za tuš kabino z okroglimi inoks vodili pritrjenimi v stene in na strop.
Vogalna zavesa dolžine 120 + 100 cm
v kompletu po dva para zaves (1 x v uporabi, 1x v pranju</t>
  </si>
  <si>
    <r>
      <rPr>
        <b/>
        <sz val="11"/>
        <rFont val="Arial CE"/>
        <charset val="238"/>
      </rPr>
      <t xml:space="preserve">OV1 - 60/60/200+10 cm
</t>
    </r>
    <r>
      <rPr>
        <sz val="11"/>
        <rFont val="Arial CE"/>
        <charset val="238"/>
      </rPr>
      <t>Visoka omara z enoklrilnimi polnimi vrati, izdelana po splošnem opisu:
- Zgoraj enokrilna vrata + 3  premična polica
- Spodaj enokrilna vrata z vgrajenim hladilnikom
- Podstavek v izbrani barvi pohištva s tipskim talnim silikonskim tesnilom
- vsa vrata s ključavnico
- tipska prezračevalna rešetka za hladilnik
- komplet s hladilnikom z karakteristikami kot na primer Gorenje RBIU609FA1</t>
    </r>
  </si>
  <si>
    <r>
      <rPr>
        <b/>
        <sz val="11"/>
        <rFont val="Arial CE"/>
        <charset val="238"/>
      </rPr>
      <t xml:space="preserve">OV2 - 50/60/200+10 cm
</t>
    </r>
    <r>
      <rPr>
        <sz val="11"/>
        <rFont val="Arial CE"/>
        <charset val="238"/>
      </rPr>
      <t xml:space="preserve">Visoka omara z enoklrilnimi polnimi vrati, izdelana po splošnem opisu:
- 5 x premična polica
- vrata s ključavnico
- Podstavek v izbrani barvi pohištva s tipskim talnim silikonskim tesnilom
</t>
    </r>
  </si>
  <si>
    <r>
      <rPr>
        <b/>
        <sz val="11"/>
        <rFont val="Arial CE"/>
        <charset val="238"/>
      </rPr>
      <t xml:space="preserve">OV3 - 80/40/200+10 cm
</t>
    </r>
    <r>
      <rPr>
        <sz val="11"/>
        <rFont val="Arial CE"/>
        <charset val="238"/>
      </rPr>
      <t xml:space="preserve">Visoka omara z dvokrilnimi polnimi vrati, izdelana po splošnem opisu:
- 5 x premična polica
- vrata s ključavnico
- Podstavek v izbrani barvi pohištva s tipskim talnim silikonskim tesnilom
</t>
    </r>
  </si>
  <si>
    <r>
      <rPr>
        <b/>
        <sz val="11"/>
        <rFont val="Arial CE"/>
        <charset val="238"/>
      </rPr>
      <t xml:space="preserve">OV4 - 60/40/200+10 cm
</t>
    </r>
    <r>
      <rPr>
        <sz val="11"/>
        <rFont val="Arial CE"/>
        <charset val="238"/>
      </rPr>
      <t xml:space="preserve">Visoka omara z enoklrilnimi polnimi vrati, izdelana po splošnem opisu:
- 5 x premična polica
- vrata s ključavnico
- Podstavek v izbrani barvi pohištva s tipskim talnim silikonskim tesnilom
</t>
    </r>
  </si>
  <si>
    <r>
      <rPr>
        <b/>
        <sz val="11"/>
        <rFont val="Arial CE"/>
        <charset val="238"/>
      </rPr>
      <t xml:space="preserve">POP1 - 50/60/77+10 cm
</t>
    </r>
    <r>
      <rPr>
        <sz val="11"/>
        <rFont val="Arial CE"/>
        <charset val="238"/>
      </rPr>
      <t>Podpultna omarica s štirimi predali izdelana po splošnem opisu.
- Podstavek v izbrani barvi pohištva s tipskim talnim silikonskim tesnilom
- vse na zaklepanje</t>
    </r>
    <r>
      <rPr>
        <sz val="11"/>
        <rFont val="Arial CE"/>
        <family val="2"/>
        <charset val="238"/>
      </rPr>
      <t xml:space="preserve">
</t>
    </r>
  </si>
  <si>
    <r>
      <rPr>
        <b/>
        <sz val="11"/>
        <rFont val="Arial CE"/>
        <charset val="238"/>
      </rPr>
      <t xml:space="preserve">POV1 - 60/60/77+10 cm
</t>
    </r>
    <r>
      <rPr>
        <sz val="11"/>
        <rFont val="Arial CE"/>
        <charset val="238"/>
      </rPr>
      <t>Podpultna omarica z enokrilnimi vrati in dvema premičnima policama izdelana po splošnem opisu:
- Podstavek v izbrani barvi pohištva s tipskim talnim silikonskim tesnilom
- vse na zaklepanje</t>
    </r>
    <r>
      <rPr>
        <sz val="11"/>
        <rFont val="Arial CE"/>
        <family val="2"/>
        <charset val="238"/>
      </rPr>
      <t xml:space="preserve">
</t>
    </r>
  </si>
  <si>
    <r>
      <rPr>
        <b/>
        <sz val="11"/>
        <rFont val="Arial CE"/>
        <charset val="238"/>
      </rPr>
      <t xml:space="preserve">POV2 - 60/60/77+10 cm
</t>
    </r>
    <r>
      <rPr>
        <sz val="11"/>
        <rFont val="Arial CE"/>
        <charset val="238"/>
      </rPr>
      <t>Podpultna omarica z enokrilnimi vrati za vgradnjo pomivalnega korita izdelana po splošnem opisu:
- Podstavek v izbrani barvi pohištva s tipskim talnim silikonskim tesnilom
- spodaj tipski izvlečni sistem s tremi koši za odpadke
- vse na zaklepanje</t>
    </r>
    <r>
      <rPr>
        <sz val="11"/>
        <rFont val="Arial CE"/>
        <family val="2"/>
        <charset val="238"/>
      </rPr>
      <t xml:space="preserve">
</t>
    </r>
  </si>
  <si>
    <t>OP1
Tipsko ravno fiksno stensko inoks invalidsko držalo ob umivalniku dolžine 40 cm</t>
  </si>
  <si>
    <t>OP2
Tipsko fiksno konzolno inoks invalidsko držalo ob umivalniku.
Fiksni ročaj dolžine 60 cm</t>
  </si>
  <si>
    <t>OP3
Tipsko preklopno konzolno inoks invalidsko držalo ob WC školjki.
Skljopljivi ročaj dolžine 60 cm</t>
  </si>
  <si>
    <t>OP4
Tipski kotni inoks ročaj z držalom tuš ročke.
Dim. 80/80/100 cm
V ceni zajeti tudi dobavo tipskega obešalnega preklopnega stola za tuš.</t>
  </si>
  <si>
    <r>
      <rPr>
        <b/>
        <sz val="11"/>
        <rFont val="Arial CE"/>
        <charset val="238"/>
      </rPr>
      <t xml:space="preserve">POV3 - 65/60/77+10 cm
</t>
    </r>
    <r>
      <rPr>
        <sz val="11"/>
        <rFont val="Arial CE"/>
        <charset val="238"/>
      </rPr>
      <t>Podpultna omarica z enokrilnimi vrati izdelana po splošnem opisu:
- Podstavek v izbrani barvi pohištva s tipskim talnim silikonskim tesnilom
- V omarico se vgradi obstoječ izvlečni sistem s košarami proizvajalca WIEGAND. Pred izvedbo dimenzije omarice uskladiti z obstoječim izvlečnim sistemom.
- vse na zaklepanje</t>
    </r>
    <r>
      <rPr>
        <sz val="11"/>
        <rFont val="Arial CE"/>
        <family val="2"/>
        <charset val="238"/>
      </rPr>
      <t xml:space="preserve">
</t>
    </r>
  </si>
  <si>
    <r>
      <rPr>
        <b/>
        <sz val="11"/>
        <color indexed="8"/>
        <rFont val="Arial CE"/>
        <charset val="238"/>
      </rPr>
      <t xml:space="preserve">VO3 - 60/70/35 cm
</t>
    </r>
    <r>
      <rPr>
        <sz val="11"/>
        <color rgb="FF000000"/>
        <rFont val="Arial CE"/>
        <charset val="238"/>
      </rPr>
      <t>Viseča omarica z enokrilnimi polnimi vrati, izdelana po splošnem opisu.
- 2 x premična polica
- vrata s ključavnico</t>
    </r>
  </si>
  <si>
    <t>Zamenjava obstoječih plošč 60/60 cm z novimi. Stropna polnila morajo izpolnjevati zahteve za vgradnjo v bolnišnične prostore (kot napr. Bioguard plain - Zaščitna obdelava stropnih plošč z Bioguard postopkom, ki preprečuje razvoj in rast bakterij na površini). 
Razred čistosti stropa po EN ISO 16444-1: min. razred 5.
Namen in raba stropnih sistemov mora biti v skladu s standardom SIST EN 13964.
V plošče je vgrajena razsvetljava, javljalci požara, prezračevalni elementi,  in ostala potrebna oprema.
Priprava zdravil, sestrska soba</t>
  </si>
  <si>
    <t>Barvanje obstoječih trikrilnih oken dim. 130/250 cm;
- odstranitev obstoječe barve
- kitanje poškodb
- brušenje
- 2 x barvanje v tonu po izboru investitorja</t>
  </si>
  <si>
    <t>Obnovitveno barvanje obstoječih kovinskih vratnih podbojev dim. 120/210 cm.
- popravilo poškodb
- 2 x barvanje v enakem barvnem tonu kot obstoječe</t>
  </si>
  <si>
    <r>
      <t>kpl  -</t>
    </r>
    <r>
      <rPr>
        <b/>
        <u/>
        <sz val="11"/>
        <color rgb="FF000000"/>
        <rFont val="Arial CE"/>
        <charset val="238"/>
      </rPr>
      <t xml:space="preserve"> zajeti v enotnih cenah</t>
    </r>
  </si>
  <si>
    <t>TP1
Tipska, polkrožna, vogalna, mrežna, inoks polička dim. cca 25/25 cm v tuš kabini.
Po izboru in potrdirvi uporabnika.</t>
  </si>
  <si>
    <t xml:space="preserve">Stensko ogledalo dim.60/50 cm na trdni podlagi, pritrjeno na način, da ga pacienti ne morejo sneti. Ogladalo dodatno zaščiteno s folijo, ki v primeru razbitja prepreči ureznine in poškodbe. 
Pred izvedbo dostaviti vzorec izvedbe investitorju v potrditev.
</t>
  </si>
  <si>
    <t>Polička pod ogledalom dim. 60/15 cm in deb. min. 13 mm iz HPL. Nevidna ojačana pritrditev na steno.
Barva po izboru in potrdirvi uporabnika.</t>
  </si>
  <si>
    <t xml:space="preserve">Kaseta za papirnate brisače ( enako kot je že v uporabi v PBV)
</t>
  </si>
  <si>
    <t xml:space="preserve">Milnik za tekoče milo( enako kot je že v uporabi v PBV)
</t>
  </si>
  <si>
    <t xml:space="preserve">Dezinfektor za tekoče dezinfekcijsko sredstvo( enako kot je že v uporabi v PBV)
</t>
  </si>
  <si>
    <r>
      <rPr>
        <sz val="11"/>
        <rFont val="Arial CE"/>
        <charset val="238"/>
      </rPr>
      <t>Inoks koš za odpadke, stenska montaža, velikosti cca 15 l
P</t>
    </r>
    <r>
      <rPr>
        <u/>
        <sz val="11"/>
        <rFont val="Arial CE"/>
        <charset val="238"/>
      </rPr>
      <t>o izboru in potrdirvi uporabnika.</t>
    </r>
  </si>
  <si>
    <r>
      <rPr>
        <sz val="11"/>
        <rFont val="Arial CE"/>
        <charset val="238"/>
      </rPr>
      <t>Koš za perilo. Inoks ogrodje za namestitev vreč, na kolesih in s pokrovom na nožno odpiranje. 
P</t>
    </r>
    <r>
      <rPr>
        <u/>
        <sz val="11"/>
        <rFont val="Arial CE"/>
        <charset val="238"/>
      </rPr>
      <t>o izboru in potrdirvi uporabnika.</t>
    </r>
  </si>
  <si>
    <r>
      <t>Inoks držalo za brisače.
P</t>
    </r>
    <r>
      <rPr>
        <u/>
        <sz val="11"/>
        <rFont val="Arial CE"/>
        <charset val="238"/>
      </rPr>
      <t>o izboru in potrdirvi uporabnika.</t>
    </r>
  </si>
  <si>
    <t>Izdelava in montaža lesene stenske zaščite:
- iveral deb.cca 2 cm, zaključen z letvicami iz masivnega lesa.
- višina zaščite cca 25 cm
- izmere na licu mesta in izdelava kot kopija originalnih.</t>
  </si>
  <si>
    <t>Dobava in montaža inoks vertikalnih vogalnih zašćit dim. cca 5/5 cm ozoroma enako kot obstoječe.
Višina zaščit 215 cm</t>
  </si>
  <si>
    <t>Odstranitev estriha z izolacijo v skupni deb. cca 15 cm, na območju predvidene kopalnice. Vključno s predhodnim brezprašmim zarezovanjem</t>
  </si>
  <si>
    <t>odstranitev - m2</t>
  </si>
  <si>
    <t>zarezovanje - m1</t>
  </si>
  <si>
    <t>POPIS ELEKTRIČNIH INSTALACIJ IN OPREME</t>
  </si>
  <si>
    <t>POPIS GRADBENO-OBRTNIH DEL</t>
  </si>
  <si>
    <t>Prenova prostorov v pritličju glavne stavbe - intenzivni ženski oddelek</t>
  </si>
  <si>
    <t xml:space="preserve">PSIHIATRIČNA BOLNICA VOJNIK
</t>
  </si>
  <si>
    <t xml:space="preserve">Celjska cesta 37
</t>
  </si>
  <si>
    <t>3212 VOJNIK</t>
  </si>
  <si>
    <t xml:space="preserve">ŠTEVILKA NAČRTA:  </t>
  </si>
  <si>
    <t>6114/23</t>
  </si>
  <si>
    <t>REKAPITULACIJA  ELEKTRIČNE INŠTALACIJE</t>
  </si>
  <si>
    <t>Z.š.</t>
  </si>
  <si>
    <t>Postavka</t>
  </si>
  <si>
    <t>Znesek (EUR)</t>
  </si>
  <si>
    <t>I./</t>
  </si>
  <si>
    <t>ELEKTROINSTALACIJE MOČI</t>
  </si>
  <si>
    <t>II./</t>
  </si>
  <si>
    <t>ELEKTROINSTALACIJE MALE NAPETOSTI</t>
  </si>
  <si>
    <t>III./</t>
  </si>
  <si>
    <t>RAZNO</t>
  </si>
  <si>
    <r>
      <t xml:space="preserve">SKUPAJ </t>
    </r>
    <r>
      <rPr>
        <b/>
        <sz val="10"/>
        <rFont val="Arial CE"/>
        <family val="2"/>
        <charset val="238"/>
      </rPr>
      <t>brez DDV:</t>
    </r>
  </si>
  <si>
    <t>DDV 22 %</t>
  </si>
  <si>
    <r>
      <t xml:space="preserve">SKUPAJ </t>
    </r>
    <r>
      <rPr>
        <b/>
        <sz val="10"/>
        <rFont val="Arial CE"/>
        <family val="2"/>
        <charset val="238"/>
      </rPr>
      <t>z DDV:</t>
    </r>
  </si>
  <si>
    <t>ELEKTROINSTALACIJE MOČI in RAZSVETLJAVE</t>
  </si>
  <si>
    <t>Poz.</t>
  </si>
  <si>
    <t>Naziv dela in materiala</t>
  </si>
  <si>
    <t>Kol</t>
  </si>
  <si>
    <t>ME</t>
  </si>
  <si>
    <t>Cena (Eur)</t>
  </si>
  <si>
    <t>Skupaj (Eur)</t>
  </si>
  <si>
    <t>1.</t>
  </si>
  <si>
    <t>STIKALNI BLOKI:</t>
  </si>
  <si>
    <t>1.1.</t>
  </si>
  <si>
    <t>STIKALNI BLOK RP-M</t>
  </si>
  <si>
    <t>(dobava in montaža v obstoječ razdelilnik)</t>
  </si>
  <si>
    <t>Inštalacijski odklopnik, karak. C 16A, 1-polni</t>
  </si>
  <si>
    <t xml:space="preserve">KZS stikalo karak. C16/30mA, </t>
  </si>
  <si>
    <t>Inštalacijski odklopnik, karak. C, 10A, 1-polni</t>
  </si>
  <si>
    <t>drobni in vezni instalacijski material (15%)</t>
  </si>
  <si>
    <t>STIKALNI BLOK RP-M  skupaj :</t>
  </si>
  <si>
    <t>STIKALNI BLOKI skupaj :</t>
  </si>
  <si>
    <t>2.</t>
  </si>
  <si>
    <t>KABELSKI RAZVOD</t>
  </si>
  <si>
    <t>(dobava in polaganje)</t>
  </si>
  <si>
    <t>Kabli morajo biti izdelani skladno s standardom SIST EN 50575:2014+A1:2016 in z upoštevanjem vzdržnih tokov po IEC HD 60364-5-52. Skladno z uredbo EU 305/2011 (CPR) morajo biti kabli opremljeni z izjavo o lastnostih DoP (Declaration of Performance) - oznaka CE, ki  kable razvršča glede na odpornost proti gorenju, sproščanje toplote in širjenje plamena.</t>
  </si>
  <si>
    <t>Energetski kabel s Cu  vodniki, z izolacijo tipa XLPE  in plaščem iz PVC  - 1kV položen pretežno na kabelske lestve kabelske police. Skladno s standardom SIST EN 50575 mora  kabel imeti lastnosti ob požaru najmanj - B2ca</t>
  </si>
  <si>
    <t>Kabel  NHXMH-J   5x2,5mm2</t>
  </si>
  <si>
    <t>m</t>
  </si>
  <si>
    <t>Kabel  NHXMH-J  3x2,5mm2</t>
  </si>
  <si>
    <t>Kabel  NHXMH-J   3x1,5mm2</t>
  </si>
  <si>
    <t>Vodnik HOV5-K 1x16mm2</t>
  </si>
  <si>
    <t>Vodnik HOV5-K 1x6mm2</t>
  </si>
  <si>
    <t>KABELSKI RAZVOD skupaj:</t>
  </si>
  <si>
    <t>3.</t>
  </si>
  <si>
    <t>SVETILNA TELESA</t>
  </si>
  <si>
    <t>(dobava in montaža)</t>
  </si>
  <si>
    <t>a)</t>
  </si>
  <si>
    <t>SPLOŠNA RAZSVETLJAVA</t>
  </si>
  <si>
    <r>
      <t xml:space="preserve">A1 </t>
    </r>
    <r>
      <rPr>
        <sz val="10"/>
        <rFont val="Arial"/>
        <family val="2"/>
        <charset val="238"/>
      </rPr>
      <t>Vgradna svetilka, 33 W / LED 4000 K, ohišje RAL 9016, mikroprizmatični PMMA difuzor, ki zmanjšuje efekt bleščanja (UGR&lt;19), IP40 / IP20, kot npr. TRILUX SIELLA G7 M73 PW19 40-840 ET 33 W/LED IP40 (7938440)</t>
    </r>
  </si>
  <si>
    <r>
      <rPr>
        <b/>
        <sz val="10"/>
        <rFont val="Arial"/>
        <family val="2"/>
        <charset val="238"/>
      </rPr>
      <t>A3</t>
    </r>
    <r>
      <rPr>
        <sz val="10"/>
        <rFont val="Arial"/>
        <family val="2"/>
        <charset val="238"/>
      </rPr>
      <t xml:space="preserve"> Vgradna svetilka / downlight, 19 W / LED 4000 K, polikarbonatno ohišje RAL9016, PMMA opal difuzor, IP20 / IP44, kot npr.: TRILUX 2325 G3 C07 OA LED 20/14/08/ML-8MC ET 19 W/LED IP44 (7791240)</t>
    </r>
  </si>
  <si>
    <r>
      <rPr>
        <b/>
        <sz val="10"/>
        <rFont val="Arial"/>
        <family val="2"/>
        <charset val="238"/>
      </rPr>
      <t xml:space="preserve">A04 </t>
    </r>
    <r>
      <rPr>
        <sz val="10"/>
        <rFont val="Arial"/>
        <family val="2"/>
        <charset val="238"/>
      </rPr>
      <t>Nadgradna / stenska svetilka, 8 W / LED 4000 K, ohišje iz aluminija RAL9016, PMMA opal difuzor, IP40 / IP44, kot npr.: TRILUX ACURO LED1000NW ET 01 8 W/LED IP44 (6064840)</t>
    </r>
  </si>
  <si>
    <r>
      <rPr>
        <b/>
        <sz val="10"/>
        <rFont val="Arial"/>
        <family val="2"/>
        <charset val="238"/>
      </rPr>
      <t xml:space="preserve">A05 </t>
    </r>
    <r>
      <rPr>
        <sz val="10"/>
        <rFont val="Arial"/>
        <family val="2"/>
        <charset val="238"/>
      </rPr>
      <t>Nadgradna svetilka, 9.5 W / LED 4000 K, polikarbonatno ohišje bele barve, polikarbonatni opal difuzor, IP20, kot npr.: BEGHELLI RGL P LED 8W 573MM 4000K I 8 W/LED IP20 (74043)</t>
    </r>
  </si>
  <si>
    <r>
      <rPr>
        <b/>
        <sz val="10"/>
        <rFont val="Arial"/>
        <family val="2"/>
        <charset val="238"/>
      </rPr>
      <t xml:space="preserve">Z1 </t>
    </r>
    <r>
      <rPr>
        <sz val="10"/>
        <rFont val="Arial"/>
        <family val="2"/>
        <charset val="238"/>
      </rPr>
      <t>Vgradna/nadgradna svetilka varnostne razsvetljave, za osvetljevanje evakuacijskih poti, 2 W / LED, ohišje iz polikarbonata RAL 9003, visoko presevne PMMA leče, leča za velike prostore, 3 urna avtonomija, pripravni spoj, IP20, kot npr.: BEGHELLI RONDO LED 2 W/LED IP20 (N94500AT)</t>
    </r>
  </si>
  <si>
    <r>
      <rPr>
        <b/>
        <sz val="10"/>
        <rFont val="Arial"/>
        <family val="2"/>
        <charset val="238"/>
      </rPr>
      <t xml:space="preserve">Z2 </t>
    </r>
    <r>
      <rPr>
        <sz val="10"/>
        <rFont val="Arial"/>
        <family val="2"/>
        <charset val="238"/>
      </rPr>
      <t>Vgradna svetilka varnostne razsvetljave, za osvetljevanje, evakuacijskih poti, 5 W / LED, ohišje iz polikarbonata RAL 9003, visoko presevne PMMA leče, 3 urna avtonomija, pripravni spoj, IP65, kot npr.: BEGHELLI DOT AE GL AT SE/SA IP65 LF 5 W/LED IP65 (19714)</t>
    </r>
  </si>
  <si>
    <r>
      <rPr>
        <b/>
        <sz val="10"/>
        <rFont val="Arial"/>
        <family val="2"/>
        <charset val="238"/>
      </rPr>
      <t>P01</t>
    </r>
    <r>
      <rPr>
        <sz val="10"/>
        <rFont val="Arial"/>
        <family val="2"/>
        <charset val="238"/>
      </rPr>
      <t xml:space="preserve"> Nadgradna svetilka varnostne razsvetljave, za označevanje evakuacijskih poti, 4 W / LED, ohišje polikarbonata RAL 9003, visoko učinkovit optični sistem z osvetlitvijo ozadja, 3 urna avtonomija, trajni spoj, IP40, kot npr. BEGHELLI  EXIT DF20M AT SA LF 4 W/LED IP20 (4385) RAVNO</t>
    </r>
  </si>
  <si>
    <t>SVETILNA TELESA skupaj:</t>
  </si>
  <si>
    <t>4.</t>
  </si>
  <si>
    <t>OSTALI ELEKTROINŠTALACIJSKI MATERIAL in DELA</t>
  </si>
  <si>
    <t>(dobava in montaža oz. polaganje)</t>
  </si>
  <si>
    <t>stikalo micro p/o serijsko</t>
  </si>
  <si>
    <t>kom</t>
  </si>
  <si>
    <t>stikalo micro p/o navadno</t>
  </si>
  <si>
    <t>Stropni senzor gibanja theMova S360-100 AP WH
beli, domet 3-7M, 5s-20min, 360°, fi97x71, IP5</t>
  </si>
  <si>
    <t>PVC nosilci kablov ("pajki")</t>
  </si>
  <si>
    <t>zaščitna cev fi 13,5 - fi 32 (tbx,PN)</t>
  </si>
  <si>
    <t>kovinski parapetni kanal dvoprekatni s pokrovom dim 130/70mm komplet z zaključnimi elementi</t>
  </si>
  <si>
    <t xml:space="preserve">trojna II.polna vtičnica z zaščitnim kontaktom za montažo v  parapetni  kanal komplet z dozo </t>
  </si>
  <si>
    <t xml:space="preserve">Vtičnica 230V/16A, L, N, Pe, primerna za podometno montažo, IP 20, tip micro </t>
  </si>
  <si>
    <t xml:space="preserve">Vtičnica 230V/16A, L, N, Pe, primerna za podometno montažo, IP 54, tip micro </t>
  </si>
  <si>
    <t>Dolbljenje obstoječih opečnih sten za elektro instalacije - rega &lt; 5/5 cm, vključno s kasnejšim zametom - izvedba izključno z rezkanjem!</t>
  </si>
  <si>
    <t xml:space="preserve">zamenjava obstoječega tabloja z (stikalo enopolno s svetilko 20kom)+ oznakami </t>
  </si>
  <si>
    <t>razvodnica DIP dodatne izenačitve potenciala</t>
  </si>
  <si>
    <t>razvodnica DPN 120x120x50 mm</t>
  </si>
  <si>
    <t>plastični kvadro kanal raznih dimenzij</t>
  </si>
  <si>
    <t>demontaža obstoječe instalacij</t>
  </si>
  <si>
    <t>h</t>
  </si>
  <si>
    <t>preureditev  obstoječe instalacije</t>
  </si>
  <si>
    <t xml:space="preserve">demontaža in ponovna motaža opreme </t>
  </si>
  <si>
    <t>odpiranje in zapiranje obstoječega sekundarnega stropovja</t>
  </si>
  <si>
    <t>kronsko vrtanje fi 100</t>
  </si>
  <si>
    <t>razno konstrukcijsko železo</t>
  </si>
  <si>
    <t>kg</t>
  </si>
  <si>
    <t>drobni in vezni instalacijski material (10%)</t>
  </si>
  <si>
    <t>OSTALI ELEKTROINŠTALACIJSKI MATERIAL skupaj:</t>
  </si>
  <si>
    <t>5.</t>
  </si>
  <si>
    <t>PRIKLOPI</t>
  </si>
  <si>
    <t>priklop enofaznega porabnika</t>
  </si>
  <si>
    <t>Spoji na kovinsko maso vijačni in varjeni oz. z cevno objemko</t>
  </si>
  <si>
    <t>napisne ploščice,oznake ter drobni in vezni instalacijski material</t>
  </si>
  <si>
    <t>PRIKLOPI skupaj:</t>
  </si>
  <si>
    <t>ELEKTROINŠTALACIJA MOČI   S K U P A J:</t>
  </si>
  <si>
    <t>Opomba:</t>
  </si>
  <si>
    <t>-</t>
  </si>
  <si>
    <t>Cene so projektantske, za konkretno ponudbo je potrebno pridobiti ponudbo izvajalca električnih instalacij!</t>
  </si>
  <si>
    <t>KOL</t>
  </si>
  <si>
    <t>RAČUNALNIŠKA INŠTALACIJA:</t>
  </si>
  <si>
    <t>(dograditev v obstoječo KVO omaro)</t>
  </si>
  <si>
    <t>19" kabelska vodila, plošca, 1HE, 5 kovinskih obrocev</t>
  </si>
  <si>
    <t>Plošca, spajalna, 19", 24xRJ45, oklopljena, kat.6, 1HE</t>
  </si>
  <si>
    <t>Kabel, spajalni, RJ45, oklopljen, kat.6, UTP, siv, 1,0m</t>
  </si>
  <si>
    <t>vtičnica RJ 45 cat 6A UTP  dvojna montirana na parapetnem kanalu (kanal upoštevan pri popisih jakotočnih instalacij) cpl z dozo</t>
  </si>
  <si>
    <t>vtičnica RJ 45 cat 6A UTP  dvojna montirana p/o cpl z dozo</t>
  </si>
  <si>
    <t>spajanje UTP kabla z razdelilno ploščo</t>
  </si>
  <si>
    <t>spajanje UTP kabla z  vtičnico</t>
  </si>
  <si>
    <t>meritve univerzalnega ožičenje z izdajo ustreznega merilnega protokola</t>
  </si>
  <si>
    <t>RAČUNALNIŠKA INŠTALACIJA skupaj:</t>
  </si>
  <si>
    <t>KABELSKI RAZVOD:</t>
  </si>
  <si>
    <t>Telekomunikacijski vodniki s plastično izolacijo in Cu vodnikom HALOGENFREE -B2ca</t>
  </si>
  <si>
    <t>kabel UTP cat6</t>
  </si>
  <si>
    <t>OSTALI ELEKTROINŠTALACIJSKI MATERIAL</t>
  </si>
  <si>
    <t>INŠTALACIJA TV RAZVODA</t>
  </si>
  <si>
    <t>(dobava in montaža oz. nadgradnja)</t>
  </si>
  <si>
    <t>vtičnica TV (antibakterijska)  enojna montirana p/o (kot TEM Čatež)</t>
  </si>
  <si>
    <t>kabel CAVEL DG113 notranji</t>
  </si>
  <si>
    <t>INŠTALACIJA TV RAZVODA skupaj:</t>
  </si>
  <si>
    <t>ELEKTROINŠTALACIJA MALE NAPETOSTI      skupaj:</t>
  </si>
  <si>
    <r>
      <t xml:space="preserve">PREGLED, PREIZKUS IN MERITVE ZAŠČITE PROTI UDARU ELEKTRIČNEGA TOKA, IZOLACIJSKE TRDNOSTI KABELSKIH VODNIKOV, GALVANSKIH POVEZAV KOVINSKIH MAS IN  PONIKALNE UPORNOSTI OZEMLJITVE TER IZDAJA USTREZNE DOKUMENTACIJE V SKLADU S PREDPISI IN PROTOKOLI, </t>
    </r>
    <r>
      <rPr>
        <b/>
        <u/>
        <sz val="10"/>
        <rFont val="Arial"/>
        <family val="2"/>
        <charset val="238"/>
      </rPr>
      <t>OPRAVI NPK PREGLEDNIK Z  CERTIFIKATOM ZA ZAHTEVNE OBJEKTE</t>
    </r>
  </si>
  <si>
    <t>PREGLED IN MERITVE OSVETLJENOSTI ZASILNE in SPLOŠNE RAZSVETLJAVE S STRANI POOBLAŠČENE INSTITUCIJE</t>
  </si>
  <si>
    <t>IZVAJALEC DEL VNESE VSE SPREMEMBE NA PZI DOKUMENTACIJO</t>
  </si>
  <si>
    <t>PROJEKTANTSKI NADZOR (PO DEJANSKIH STROŠKIH)</t>
  </si>
  <si>
    <t>ELEKTROINŠTALACIJA OBJEKTA SKUPAJ:</t>
  </si>
  <si>
    <t>Celje, december 2023</t>
  </si>
  <si>
    <t>Post.</t>
  </si>
  <si>
    <t>Opis del</t>
  </si>
  <si>
    <t>E/M</t>
  </si>
  <si>
    <t>Količina</t>
  </si>
  <si>
    <t>Cena</t>
  </si>
  <si>
    <t>Znesek</t>
  </si>
  <si>
    <t>1     DEMONTAŽNA IN RUŠITVENA DELA</t>
  </si>
  <si>
    <t>Demontaža obstoječih radiatorjev - 4 kom</t>
  </si>
  <si>
    <t>vključno s čiščenjem, sortiranjem po vrstah odpadkov, nakladanjem in prenosom ruševin in kosovnega odpada neposredno na prevozno sredstvo,</t>
  </si>
  <si>
    <t>odvoz kosovnega odpada na stalno deponijo, vključno z vsemi stroški deponije in dajatvami ter s predpisano dokumentacijo o ravnanju z odpadki</t>
  </si>
  <si>
    <t>Demontaža obstoječih sanitarnih elementov - 7 kom, komplet z armaturami kotnimi ventili, ....</t>
  </si>
  <si>
    <t>vključno s čiščenjem, sortiranjem po vrstah odpadkov, nakladanjem in prenosom ruševin in kosovnega odpada neposredno na prevozno sredstvo</t>
  </si>
  <si>
    <t>Izdelava utorov za razvod strojnih inštalacij v steno ali tla, komplet z pripravo, zaščito, čiščenjem po izvedbi in vsem potrebnim materialom in opremo ter odvozom odpadnega materiala na trajno deponijo, dimenzije:</t>
  </si>
  <si>
    <t>Izdelava preboja skozi steno, strop ali tla. Vrtanje z diamantnim rezilom in z napravo z vakumskim pritrjevanjem na steno, strop ali tla, debelina AB stene, stropa, tal d 60 do 80 cm, za potrebe vodenja instalacij, komplet z pripravo, zaščito, čiščenjem po izvedbi in vsem potrebnim materialom in opremo ter odvozom odpadnega materiala na trajno deponijo, dimenzije:</t>
  </si>
  <si>
    <t>Ø 150 mm</t>
  </si>
  <si>
    <t>2     OGREVANJE IN POHLAJEVANJE</t>
  </si>
  <si>
    <t>Zunanja split enota klimatskega sistema za uporabo z notranjimi enotami stenske izvedbe. Naprava je namenjena za zunanjo montažo - zaščitena pred vremenskimi vplivi, z vgrajenim inverterskim kompresorjem, zračno hlajenim kondenzatorjem in vsemi potrebnimi elementi za zaščito, krmiljenje in regulacijo enote za delovanje. Hladilno sredstvo R32. Z naslednjimi tehničnimi lastnostmi:</t>
  </si>
  <si>
    <t>Qh = 3,50 (0,85 - 4,00) kW</t>
  </si>
  <si>
    <t>N = 0,98 (0,24 - 1,20) kW / 1F - 230 V - 50 Hz</t>
  </si>
  <si>
    <t>SEER = 6,80 A++</t>
  </si>
  <si>
    <t>Qg = 4,00 (0,80 - 5,10) kW</t>
  </si>
  <si>
    <t>Pdesign pri -10°C = 2,8 kW</t>
  </si>
  <si>
    <t>N = 0,99 (0,20 - 1,38) kW / 1F - 230 V - 50 Hz</t>
  </si>
  <si>
    <t>SCOP = 4,60 A++</t>
  </si>
  <si>
    <t>Pretok zraka h/g: 28,7 / 29,7 m3/min</t>
  </si>
  <si>
    <t>Raven zvočnega tlaka: hlajenje: 48 dBA</t>
  </si>
  <si>
    <t>Raven zvočnega tlaka: ogrevanje: 50 dBA</t>
  </si>
  <si>
    <t>Dimenzije V × Š × G = 542 x 780 x 289 mm</t>
  </si>
  <si>
    <t>Teža: 29 kg</t>
  </si>
  <si>
    <t>Max. razdalja povezovalnih cevi: od 3 do 15 m, do 15 m višine</t>
  </si>
  <si>
    <t>Priključek R32: tekoča faza: 6,35 mm</t>
  </si>
  <si>
    <t>Priključek R32: Plinska faza: 9,52 mm</t>
  </si>
  <si>
    <t>Območje delovanja: hlajenje: -10 do 43 ° C</t>
  </si>
  <si>
    <t>Območje: ogrevanje: -15 do 24 ° C</t>
  </si>
  <si>
    <t>Notranja enota klimatskega sistema stenske izvedbe, opremljena z ventilatorjem, tristopenjskim elektromotorjem, izmenjevalnikom toplote z direktno ekspanzijo freona in vsemi potrebnimi elementi za zaščito, krmiljenje in regulacijo enote in temperature. Z naslednjimi tehničnimi lastnostmi:</t>
  </si>
  <si>
    <t xml:space="preserve">Moč hlajenja: Qh = 3,5 kW </t>
  </si>
  <si>
    <t>Moč ogrevanja: Qg = 4,0 kW</t>
  </si>
  <si>
    <t>Hladilno sredstvo: R32</t>
  </si>
  <si>
    <t>Raven zvočnega tlaka: hlajenje: 20 / 30 / 42 dB (A)</t>
  </si>
  <si>
    <t>Raven zvočnega tlaka: ogrevanje: 22 / 33 / 42 dB (A)</t>
  </si>
  <si>
    <t>Dimenzije: V × Š × G = 290 x 779 x 209 mm</t>
  </si>
  <si>
    <t>Teža: 8 kg</t>
  </si>
  <si>
    <t>Priključek R32: plinska faza: 9,52 mm</t>
  </si>
  <si>
    <t>Enota vključuje IR daljinski upravljalnikom s 7-dnevnim časovnikom in uro</t>
  </si>
  <si>
    <t xml:space="preserve">Bakrene cevi, predizolirane z ARMSTRONG AC 9 s fazonskimi kosi, z materialom za lotanje, s tesnilnim in obešalnim materialom, z dodatkom za razrez, po VDI 2035, DIN 18380                                                                      </t>
  </si>
  <si>
    <t xml:space="preserve">Cu 6,35 x 9,52 mm       </t>
  </si>
  <si>
    <t>Montaža zunanje enote</t>
  </si>
  <si>
    <t>postavitev zunanje enote na stenske nosilce</t>
  </si>
  <si>
    <t>priklop cevnih in elektro instalacij</t>
  </si>
  <si>
    <t xml:space="preserve">tlačni preizkus instalacije z dušikom po DIN/VDI </t>
  </si>
  <si>
    <t>Montaža notranje enote</t>
  </si>
  <si>
    <t>montaža naprave na montažno ploščo</t>
  </si>
  <si>
    <t>prilkop cevnih instalacij na notranjo enoto</t>
  </si>
  <si>
    <t>montaža in priklop signalnega kabla na notranjo enoto</t>
  </si>
  <si>
    <t>montaža in priklop elektro kabla na notranjo enoto</t>
  </si>
  <si>
    <t>Polnjenje sistema</t>
  </si>
  <si>
    <t>vakuumiranje sistema</t>
  </si>
  <si>
    <t>polnjenje sistema z medijem R32</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</si>
  <si>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20 °C</t>
  </si>
  <si>
    <t>33, H = 600 mm, L = 1120, Q = 1325 W</t>
  </si>
  <si>
    <t>22, H = 600 mm, L = 1120, Q = 921 W</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</si>
  <si>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22 °C</t>
  </si>
  <si>
    <t>33, H = 600 mm, L = 1200, Q = 1200 W</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</si>
  <si>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24 °C</t>
  </si>
  <si>
    <t>22, H = 900 mm, L = 1000, Q = 895 W</t>
  </si>
  <si>
    <t>Radiatorska termostatska glava za vgradnjo na termostatske radiatorske ventile, ojačan model za javne prostore, z možnostja blokiranja in omejitve temperature, s plinskim polnjenjem, skladna z EN215-1</t>
  </si>
  <si>
    <t>Bakrena cev, izdelana po DIN 1786, komplet z oblikovnimi kosi, spojnim materialom, toplotno izolacijo, izdelano iz umetnega vulkanizirane sintetičnega kavčuka z zaprto celično strukturo, ki ima toplotno prevodnost l£ 0,035 W/mK, debeline enake notranjemu premeru cevi ter materialom za utrditev</t>
  </si>
  <si>
    <t>Ø 15 × 1</t>
  </si>
  <si>
    <t>Izvedba zapore sistema centralnega ogrevanja, komplet z praznjenjem in ponovnim polnjenjem, vključno z organizacijo obveščanja upravitelja sistema centralnega ogrevanja.</t>
  </si>
  <si>
    <t>Priključitev voda ogrevanja na obstoječo vertikalo v prostoru, komplet z vsem montažnim in tesnilnim materialom</t>
  </si>
  <si>
    <t>Priključitev radiatorja na obstoječe priključke, komplet z prilagoditvijo le-teh, komplet z vsem montažnim in tesnilnim materialom</t>
  </si>
  <si>
    <t>Izpiranje cevne mreže ter hladen tlačni preizkus s tlakom 1,5 × obratovalni tlak, vključno zapisnik o tlačnem preizkusu.</t>
  </si>
  <si>
    <t>Uregulacija armatur ter preizkusno obratovanje, vključno z zapisnikom.</t>
  </si>
  <si>
    <t>3     PREZRAČEVANJE</t>
  </si>
  <si>
    <t>Kanalski oz. cevni ventilator v izoliranem ohišju, komplet z nepovratno loputo na odvodu in večstopenjskim stikalom za vklop, komplet z montažnim in tesnilnim materialom z naslednjimi karakteristikami:</t>
  </si>
  <si>
    <r>
      <t>pretok zraka 140 m</t>
    </r>
    <r>
      <rPr>
        <vertAlign val="superscript"/>
        <sz val="12"/>
        <rFont val="Arial"/>
        <family val="2"/>
        <charset val="238"/>
      </rPr>
      <t>3</t>
    </r>
    <r>
      <rPr>
        <sz val="12"/>
        <rFont val="Arial"/>
        <family val="2"/>
        <charset val="238"/>
      </rPr>
      <t>/h, dp = 150 Pa</t>
    </r>
  </si>
  <si>
    <t>Prezračevalni ventil, za odvod oz dovod zraka v prostor, dimenije: fi 125</t>
  </si>
  <si>
    <t>Zračni kanali izdelani iz pocinkane pločevine, debeline glede na dimenzijo po DIN 24190, kvaliteta tesnosti II, v skladu z din 24194, del 2, vključno z vsemi oblikovnimi komadi, nastavitvenimi loputami, tesnili ter pritrdilnim in obešalnim materialom, v skupni teži</t>
  </si>
  <si>
    <t>Priključitev distributivnih elementov na kanalski razvod z fleksibilnimi cevmi komplet z montažnim in tesnilnim materialom</t>
  </si>
  <si>
    <t>Dobava in montaža raznih premostitvenih profilov in konzol za montažo prezračevalnih kanalov in opreme prezračevanja. Vključno vijačni material, vse v kompletu antikorozijsko zaščiteno.</t>
  </si>
  <si>
    <t>Meritve intenzitete prezračevanja, skladno z projektno dokumentacijo in skladno z veljavnimi standardi, normativi in priporočili. Meritve prezračevanja izvede neodvisna pooblaščena inšitucija. Izvajalec del mora predložiti poročilo o opravljenih meritvah.</t>
  </si>
  <si>
    <t>Šolanje uporabnikov in vzdrževalnega osebja. Šolanje se izvede, ko je sistem izveden v celoti z vso strojno in elektro krmilno opremo in so dani pogoji za avtomatsko delovanje sistema. Šolanje zajema podučitev uporabnika z vsakim kosom opreme, z vzdrževalnimi aktivnostmi in delovanjem le tega. Šolanjem uporabnika zajema tudi šolanje na elektro krmilni omari in elektro krmilnim nadzornim sistemom sistema, ki je del dobave. O izvedenem šolanju se vodi zapisnik o terminu, vsebini in prisotnih.</t>
  </si>
  <si>
    <t>4     VODOVOD, KANALIZACIJA</t>
  </si>
  <si>
    <t>Kompleten umivalnik, sestavljen iz:</t>
  </si>
  <si>
    <t>umivalnika, izdelanega iz sanitarnega porcelana, brez prelivne odprtine, velikosti cca. 600 mm, primeren za montažo na zid</t>
  </si>
  <si>
    <t>dveh kompletnih navojnih palic M10 z osno razdaljo 5-40 cm</t>
  </si>
  <si>
    <t xml:space="preserve">enoročne stenske mešalne armature za umivalnik - zdravniške </t>
  </si>
  <si>
    <t xml:space="preserve">dveh kotnih  ventilov DN 15 vključno z zidno rozeto in zvezno pokromano cevko 10 mm dolžine cca 30 cm (2 x)  </t>
  </si>
  <si>
    <t>PVC sifona, pritrdilnih vijakov, podložk in tesnilnega materiala</t>
  </si>
  <si>
    <t>PE priključne kolena 50 z manšeto 32</t>
  </si>
  <si>
    <t>pritrdilnega materiala</t>
  </si>
  <si>
    <t>Kompletno stranišče, sestavljeno iz:</t>
  </si>
  <si>
    <t>konzolne straniščne školjke z zadnjim iztokom, izdelane iz sanitarnega porcelana v beli barvi</t>
  </si>
  <si>
    <t>polna sedežne deske s pokrovom, tečaji in  vijaki, odbijači</t>
  </si>
  <si>
    <t>stenskega WC elementa za vzidavo in obzidavo, ki se sestoji iz pocinkanega jeklenega okvirja globine 12cm za vzidavo ali vgradnjo v  steno, izpiralnega kotlička volumna 3/6 l z izolacijo proti rosenju in z vgrajenim 1/2" kotnim zapornim ventilom s kromirano zvijavo cevjo s splakovalnim mehanizmom skupaj s splakovalno cevjo, PE odtočnega kolena f90/90mm, PE prehodnega komada f90/110mm, WC priključne garniture in seta za dvokoličinsko proženje</t>
  </si>
  <si>
    <t>dveh kompletnih navojnih palic M12 z osno razdaljo 18-23 cm</t>
  </si>
  <si>
    <t>pritrdilnega materiala in seta zvočne izolacije</t>
  </si>
  <si>
    <t>Oprema tuš kadi sestavljena iz:</t>
  </si>
  <si>
    <t>kanalete s sifonom - L=800 mm</t>
  </si>
  <si>
    <t>kromirana medeninasta enoročna zidna baterija za tuš kad, ročno nastavitvijo iztočne temperature z obračanjem, skupaj s pomično konzolo in prho</t>
  </si>
  <si>
    <t>pritrdilnega in tesnilnega materiala</t>
  </si>
  <si>
    <t>Oprema pomivalega korita sestavljena iz:</t>
  </si>
  <si>
    <t>enoročne zidne mešalne armature za pomivalno korito - zdravniška zidna</t>
  </si>
  <si>
    <t>Priklop cevi tople ter hladne vode in cirkulacije  na obstoječe omrežje, komplet z zapornimi ventili 2×DN 32, 1×DN 20 in poševnosedežnim ventilom DN 20, montažnim in tesnilnim materialom</t>
  </si>
  <si>
    <r>
      <t xml:space="preserve">Cev iz iz umetne mase in povezana s kovino (PE-X/Al/PE), komplet s toplotno izolacijo izdelano iz umetnega vulkaniziranega kavčuka z zaprto celično strukturo, ki ima toplotno prevodnost </t>
    </r>
    <r>
      <rPr>
        <sz val="12"/>
        <rFont val="Calibri"/>
        <family val="2"/>
        <charset val="238"/>
      </rPr>
      <t>≤</t>
    </r>
    <r>
      <rPr>
        <sz val="12"/>
        <rFont val="Times New Roman"/>
        <family val="1"/>
        <charset val="238"/>
      </rPr>
      <t xml:space="preserve"> </t>
    </r>
    <r>
      <rPr>
        <sz val="11"/>
        <rFont val="Arial"/>
        <family val="2"/>
        <charset val="238"/>
      </rPr>
      <t>0,038 W/mK, debeline 18 mm ter montažnim materialom in materialom za utrditev.</t>
    </r>
  </si>
  <si>
    <t xml:space="preserve">DN 15 </t>
  </si>
  <si>
    <t>Nosilni ter obešalni in pritrdilni material narejen iz profilnega jekla. Objemke za utrditev morajo imeti izolacijsko oblogo</t>
  </si>
  <si>
    <t>Dezinfekcija z izdajo spričevala o primernosti vode za pitje s strani pooblaščene organizacije</t>
  </si>
  <si>
    <t>Cevni razvod za odvod kondenza izdelan iz trdih debelostenskih PVC cevi, komplet z vsem spojnim materialom in fazonskimi kosi ter montažnim in tesnilnim materialom</t>
  </si>
  <si>
    <t>Ø 32</t>
  </si>
  <si>
    <t>Zidni sifon za odvod kondenzata, komplet s proti smradno zaporo ter montažnim in tesnilnim materialom</t>
  </si>
  <si>
    <t>Kanalizacijske cevi in fazonski kosi, izdelani iz trdega polivinilklorida (PVC-ja) po DIN 19531, na obojke zatesnjene z gumijastimi tesnili (obročki, manšete), vključno z mazalnim sredstvom, fazonskimi kosi ter materialom za utrditev.</t>
  </si>
  <si>
    <t>PVC ravna cev z eno obojko dolžina od 150 do 2000 mm.</t>
  </si>
  <si>
    <t>Ø 50</t>
  </si>
  <si>
    <t>Ø 110</t>
  </si>
  <si>
    <t>Odzračni venti za kanalizacijo Ø 110, komplet z montažnim in tesnilnim materialom</t>
  </si>
  <si>
    <t>Priključitev na obstoječo LTŽ kanalizacijo Ø125, komplet z montažnim in tesnilnim materialom</t>
  </si>
  <si>
    <t>Priključitev na obstoječo PVC kanalizacijo Ø 50, komplet z montažnim in tesnilnim materialom</t>
  </si>
  <si>
    <t>Priključitev na obstoječ odvod kondenza Ø 32, komplet z montažnim in tesnilnim materialom</t>
  </si>
  <si>
    <t>IV. STROJNE INŠTALACIJE - REKAPITULACIJA:</t>
  </si>
  <si>
    <t>OPOMBA:</t>
  </si>
  <si>
    <t xml:space="preserve"> -</t>
  </si>
  <si>
    <t xml:space="preserve">V enotnih cenah je vedno potrebno zajeti dobavo, izdelavo, montažo in ves vezni ter pritrdilni material za navedeno postavko , četudi tekst postavke eksplicitno ne navaja tega. </t>
  </si>
  <si>
    <t>V sklop izvajalčeve ponudbe sodijo vsi delavniški načrti, ki jih pred izvedbo glede tehnične pravilnosti, zahtevane kakovosti in izgleda potrdi odgovorni projektant arhitekture.</t>
  </si>
  <si>
    <t>Kjer ni opredeljenega izvedbenega detajla ali izdelka, ga mora izvajalec pred izvedbo predstaviti,  izbor potrdita odgovorni projektant arhitekture in investitor.</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</si>
  <si>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</si>
  <si>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ponujenih enotnih cenah je pri vseh postavkah potrebno zajeti delovne, nosilne in vse ostale odre, potrebne za izvedbo določene postavke ,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</si>
  <si>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t>
  </si>
  <si>
    <t>Potrebno je izdelati navodila za obratovanje in vzdrževanje ter napisne ploščice za vse sklope</t>
  </si>
  <si>
    <t>Vsa pripravljalna in zaključna dela, zarisovanja ter poskusno obratovanje so zajeta v samih pozicijah</t>
  </si>
  <si>
    <t>Grobi in fini omet obstoječih sten - krpanje ometov in reg po izvedbi inštalacij</t>
  </si>
  <si>
    <t>Preboj nosilnih opečnih sten debeline &lt;50cm.
Strojno brezprašno vrtanje.</t>
  </si>
  <si>
    <t>F/ NEPREDVIDENA DELA (s strani naročnika vnaprej določen znesek)
8 % od A -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</si>
</sst>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quot;0&quot;"/>
    <numFmt numFmtId="165" formatCode="#,##0.00\ [$€-1]"/>
    <numFmt numFmtId="166" formatCode="#,##0.00\ _S_I_T"/>
    <numFmt numFmtId="167" formatCode="#,##0.00\ _€"/>
    <numFmt numFmtId="168" formatCode="#,##0.00&quot;       &quot;;\-#,##0.00&quot;       &quot;;&quot; -&quot;#&quot;       &quot;;@\ "/>
    <numFmt numFmtId="169" formatCode="#,##0&quot; SIT &quot;;\-#,##0&quot; SIT &quot;;&quot; - SIT &quot;;@\ "/>
    <numFmt numFmtId="170" formatCode="#,##0.00&quot; SIT &quot;;\-#,##0.00&quot; SIT &quot;;&quot; -&quot;#&quot; SIT &quot;;@\ "/>
    <numFmt numFmtId="171" formatCode="[$$-409]#,##0.00;[Red]\-[$$-409]#,##0.00"/>
    <numFmt numFmtId="172" formatCode="[$-424]General"/>
    <numFmt numFmtId="173" formatCode="#,##0.00_ ;\-#,##0.00\ "/>
    <numFmt numFmtId="174" formatCode="_-* #,##0.00\ _€_-;\-* #,##0.00\ _€_-;_-* &quot;-&quot;??\ _€_-;_-@_-"/>
    <numFmt numFmtId="175" formatCode="#,##0.00\ &quot;€&quot;"/>
    <numFmt numFmtId="176" formatCode="#,##0.000"/>
    <numFmt numFmtId="177" formatCode="0&quot;.&quot;"/>
  </numFmts>
  <fonts count="100">
    <font>
      <sz val="11"/>
      <name val="Times New Roman CE"/>
      <charset val="238"/>
    </font>
    <font>
      <sz val="11"/>
      <color theme="1"/>
      <name val="Calibri"/>
      <family val="2"/>
      <charset val="238"/>
      <scheme val="minor"/>
    </font>
    <font>
      <b/>
      <sz val="11"/>
      <name val="Times New Roman CE"/>
      <charset val="238"/>
    </font>
    <font>
      <sz val="11"/>
      <name val="Times New Roman CE"/>
      <charset val="238"/>
    </font>
    <font>
      <sz val="11"/>
      <name val="Times New Roman CE"/>
      <family val="1"/>
      <charset val="238"/>
    </font>
    <font>
      <sz val="9"/>
      <name val="Arial CE"/>
      <family val="2"/>
      <charset val="238"/>
    </font>
    <font>
      <sz val="11"/>
      <name val="Arial CE"/>
      <family val="2"/>
      <charset val="238"/>
    </font>
    <font>
      <b/>
      <sz val="11"/>
      <name val="Arial CE"/>
      <family val="2"/>
      <charset val="238"/>
    </font>
    <font>
      <b/>
      <i/>
      <sz val="11"/>
      <name val="Arial CE"/>
      <family val="2"/>
      <charset val="238"/>
    </font>
    <font>
      <vertAlign val="superscript"/>
      <sz val="11"/>
      <name val="Arial CE"/>
      <family val="2"/>
      <charset val="238"/>
    </font>
    <font>
      <sz val="9"/>
      <name val="Times New Roman CE"/>
      <charset val="238"/>
    </font>
    <font>
      <sz val="11"/>
      <color indexed="8"/>
      <name val="Arial CE"/>
      <family val="2"/>
      <charset val="238"/>
    </font>
    <font>
      <sz val="11"/>
      <name val="Arial CE"/>
    </font>
    <font>
      <vertAlign val="superscript"/>
      <sz val="11"/>
      <name val="Arial CE"/>
      <charset val="238"/>
    </font>
    <font>
      <sz val="11"/>
      <color indexed="9"/>
      <name val="Arial CE"/>
      <family val="2"/>
      <charset val="238"/>
    </font>
    <font>
      <b/>
      <u/>
      <sz val="14"/>
      <name val="Arial CE"/>
      <family val="2"/>
      <charset val="238"/>
    </font>
    <font>
      <b/>
      <sz val="14"/>
      <name val="Arial CE"/>
      <family val="2"/>
      <charset val="238"/>
    </font>
    <font>
      <b/>
      <u/>
      <sz val="12"/>
      <name val="Arial CE"/>
      <family val="2"/>
      <charset val="238"/>
    </font>
    <font>
      <b/>
      <sz val="11"/>
      <name val="Arial CE"/>
      <charset val="238"/>
    </font>
    <font>
      <sz val="10"/>
      <name val="Arial CE"/>
      <charset val="238"/>
    </font>
    <font>
      <sz val="10"/>
      <color indexed="22"/>
      <name val="Arial"/>
      <family val="2"/>
      <charset val="238"/>
    </font>
    <font>
      <sz val="10"/>
      <name val="Arial"/>
      <family val="2"/>
      <charset val="238"/>
    </font>
    <font>
      <sz val="11"/>
      <color indexed="63"/>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0"/>
      <name val="Calibri"/>
      <family val="2"/>
      <charset val="238"/>
    </font>
    <font>
      <sz val="11"/>
      <color indexed="19"/>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indexed="62"/>
      <name val="Calibri"/>
      <family val="2"/>
      <charset val="238"/>
    </font>
    <font>
      <sz val="11"/>
      <name val="Arial CE"/>
      <charset val="238"/>
    </font>
    <font>
      <b/>
      <u/>
      <sz val="13"/>
      <name val="Arial CE"/>
      <family val="2"/>
      <charset val="238"/>
    </font>
    <font>
      <b/>
      <sz val="13"/>
      <name val="Arial CE"/>
      <family val="2"/>
      <charset val="238"/>
    </font>
    <font>
      <sz val="13"/>
      <name val="Arial CE"/>
      <family val="2"/>
      <charset val="238"/>
    </font>
    <font>
      <sz val="10"/>
      <name val="Arial"/>
      <family val="2"/>
    </font>
    <font>
      <b/>
      <sz val="11"/>
      <color indexed="52"/>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60"/>
      <name val="Calibri"/>
      <family val="2"/>
      <charset val="238"/>
    </font>
    <font>
      <sz val="11"/>
      <name val="Arial"/>
      <family val="2"/>
      <charset val="238"/>
    </font>
    <font>
      <b/>
      <sz val="18"/>
      <color indexed="56"/>
      <name val="Cambria"/>
      <family val="2"/>
      <charset val="238"/>
    </font>
    <font>
      <b/>
      <i/>
      <u/>
      <sz val="14"/>
      <name val="Arial CE"/>
      <charset val="238"/>
    </font>
    <font>
      <b/>
      <sz val="14"/>
      <name val="Arial CE"/>
      <charset val="238"/>
    </font>
    <font>
      <sz val="10"/>
      <name val="Arial CE"/>
      <family val="2"/>
      <charset val="238"/>
    </font>
    <font>
      <b/>
      <sz val="11"/>
      <color indexed="8"/>
      <name val="Arial CE"/>
      <charset val="238"/>
    </font>
    <font>
      <sz val="11"/>
      <color indexed="8"/>
      <name val="Arial CE"/>
      <charset val="238"/>
    </font>
    <font>
      <sz val="32"/>
      <color rgb="FF5A6870"/>
      <name val="Arial"/>
      <family val="2"/>
      <charset val="238"/>
    </font>
    <font>
      <sz val="8"/>
      <color theme="0"/>
      <name val="Arial"/>
      <family val="2"/>
      <charset val="238"/>
    </font>
    <font>
      <b/>
      <u/>
      <sz val="11"/>
      <name val="Times New Roman CE"/>
      <charset val="238"/>
    </font>
    <font>
      <sz val="11"/>
      <color rgb="FF000000"/>
      <name val="Calibri"/>
      <family val="2"/>
      <charset val="238"/>
    </font>
    <font>
      <b/>
      <sz val="10"/>
      <name val="Arial CE"/>
      <family val="2"/>
      <charset val="238"/>
    </font>
    <font>
      <sz val="11"/>
      <color rgb="FF000000"/>
      <name val="Arial CE"/>
      <charset val="238"/>
    </font>
    <font>
      <b/>
      <sz val="11"/>
      <color rgb="FF000000"/>
      <name val="Arial CE"/>
      <charset val="238"/>
    </font>
    <font>
      <b/>
      <sz val="9"/>
      <name val="Arial CE"/>
      <charset val="238"/>
    </font>
    <font>
      <sz val="10"/>
      <name val="Arial"/>
      <family val="2"/>
      <charset val="238"/>
    </font>
    <font>
      <i/>
      <u/>
      <sz val="10"/>
      <name val="Arial CE"/>
      <charset val="238"/>
    </font>
    <font>
      <b/>
      <u/>
      <sz val="11"/>
      <color rgb="FF000000"/>
      <name val="Arial CE"/>
      <charset val="238"/>
    </font>
    <font>
      <u/>
      <sz val="11"/>
      <name val="Arial CE"/>
      <charset val="238"/>
    </font>
    <font>
      <b/>
      <sz val="11"/>
      <color rgb="FFFF0000"/>
      <name val="Arial CE"/>
      <family val="2"/>
      <charset val="238"/>
    </font>
    <font>
      <sz val="12"/>
      <color rgb="FFFF0000"/>
      <name val="Arial CE"/>
      <family val="2"/>
      <charset val="238"/>
    </font>
    <font>
      <sz val="11"/>
      <color rgb="FFFF0000"/>
      <name val="Arial CE"/>
      <family val="2"/>
      <charset val="238"/>
    </font>
    <font>
      <sz val="9"/>
      <color rgb="FFFF0000"/>
      <name val="Arial CE"/>
      <family val="2"/>
      <charset val="238"/>
    </font>
    <font>
      <u/>
      <sz val="12"/>
      <color rgb="FFFF0000"/>
      <name val="Arial CE"/>
      <family val="2"/>
      <charset val="238"/>
    </font>
    <font>
      <b/>
      <u/>
      <sz val="14"/>
      <color rgb="FFFF0000"/>
      <name val="Arial CE"/>
      <family val="2"/>
      <charset val="238"/>
    </font>
    <font>
      <b/>
      <sz val="11"/>
      <name val="Arial"/>
      <family val="2"/>
      <charset val="238"/>
    </font>
    <font>
      <sz val="10"/>
      <name val="Arial"/>
      <charset val="238"/>
    </font>
    <font>
      <b/>
      <sz val="11"/>
      <color rgb="FFFF0000"/>
      <name val="Arial"/>
      <family val="2"/>
      <charset val="238"/>
    </font>
    <font>
      <sz val="11"/>
      <color rgb="FFFF0000"/>
      <name val="Arial"/>
      <family val="2"/>
      <charset val="238"/>
    </font>
    <font>
      <b/>
      <sz val="12"/>
      <name val="Arial CE"/>
      <family val="2"/>
      <charset val="238"/>
    </font>
    <font>
      <sz val="12"/>
      <name val="Arial CE"/>
      <family val="2"/>
      <charset val="238"/>
    </font>
    <font>
      <u/>
      <sz val="12"/>
      <name val="Arial CE"/>
      <family val="2"/>
      <charset val="238"/>
    </font>
    <font>
      <b/>
      <sz val="10"/>
      <name val="Arial"/>
      <family val="2"/>
      <charset val="238"/>
    </font>
    <font>
      <b/>
      <sz val="9"/>
      <name val="Arial"/>
      <family val="2"/>
      <charset val="238"/>
    </font>
    <font>
      <b/>
      <sz val="12"/>
      <name val="Arial"/>
      <family val="2"/>
      <charset val="238"/>
    </font>
    <font>
      <b/>
      <sz val="10"/>
      <name val="Arial"/>
      <family val="2"/>
    </font>
    <font>
      <sz val="10"/>
      <name val="Calibri"/>
      <family val="2"/>
      <charset val="238"/>
      <scheme val="minor"/>
    </font>
    <font>
      <b/>
      <sz val="8"/>
      <name val="Arial"/>
      <family val="2"/>
      <charset val="238"/>
    </font>
    <font>
      <sz val="8"/>
      <name val="Arial"/>
      <family val="2"/>
      <charset val="238"/>
    </font>
    <font>
      <b/>
      <u/>
      <sz val="10"/>
      <name val="Arial"/>
      <family val="2"/>
      <charset val="238"/>
    </font>
    <font>
      <b/>
      <i/>
      <sz val="10"/>
      <name val="Arial"/>
      <family val="2"/>
      <charset val="238"/>
    </font>
    <font>
      <sz val="12"/>
      <name val="Arial"/>
      <family val="2"/>
      <charset val="238"/>
    </font>
    <font>
      <b/>
      <sz val="14"/>
      <name val="Arial"/>
      <family val="2"/>
      <charset val="238"/>
    </font>
    <font>
      <sz val="13"/>
      <name val="Arial"/>
      <family val="2"/>
      <charset val="238"/>
    </font>
    <font>
      <vertAlign val="superscript"/>
      <sz val="12"/>
      <name val="Arial"/>
      <family val="2"/>
      <charset val="238"/>
    </font>
    <font>
      <sz val="12"/>
      <name val="Calibri"/>
      <family val="2"/>
      <charset val="238"/>
    </font>
    <font>
      <sz val="12"/>
      <name val="Times New Roman"/>
      <family val="1"/>
      <charset val="238"/>
    </font>
    <font>
      <sz val="10"/>
      <name val="Arial CE"/>
    </font>
    <font>
      <sz val="14"/>
      <name val="Arial"/>
      <family val="2"/>
      <charset val="238"/>
    </font>
    <font>
      <b/>
      <u/>
      <sz val="14"/>
      <name val="AvantGarde Bk BT"/>
      <family val="2"/>
    </font>
  </fonts>
  <fills count="47">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18"/>
        <bgColor indexed="32"/>
      </patternFill>
    </fill>
    <fill>
      <patternFill patternType="solid">
        <fgColor indexed="46"/>
      </patternFill>
    </fill>
    <fill>
      <patternFill patternType="solid">
        <fgColor indexed="9"/>
      </patternFill>
    </fill>
    <fill>
      <patternFill patternType="solid">
        <fgColor indexed="9"/>
        <bgColor indexed="27"/>
      </patternFill>
    </fill>
    <fill>
      <patternFill patternType="solid">
        <fgColor indexed="5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FF"/>
        <bgColor indexed="64"/>
      </patternFill>
    </fill>
    <fill>
      <patternFill patternType="solid">
        <fgColor indexed="55"/>
        <bgColor indexed="64"/>
      </patternFill>
    </fill>
    <fill>
      <patternFill patternType="solid">
        <fgColor theme="1" tint="0.249977111117893"/>
        <bgColor indexed="64"/>
      </patternFill>
    </fill>
    <fill>
      <patternFill patternType="solid">
        <fgColor indexed="15"/>
        <bgColor indexed="64"/>
      </patternFill>
    </fill>
    <fill>
      <patternFill patternType="solid">
        <fgColor indexed="2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hair">
        <color indexed="18"/>
      </bottom>
      <diagonal/>
    </border>
    <border>
      <left style="hair">
        <color indexed="18"/>
      </left>
      <right/>
      <top/>
      <bottom style="hair">
        <color indexed="18"/>
      </bottom>
      <diagonal/>
    </border>
    <border>
      <left/>
      <right style="hair">
        <color indexed="18"/>
      </right>
      <top/>
      <bottom style="hair">
        <color indexed="18"/>
      </bottom>
      <diagonal/>
    </border>
    <border>
      <left style="hair">
        <color indexed="18"/>
      </left>
      <right/>
      <top/>
      <bottom/>
      <diagonal/>
    </border>
    <border>
      <left/>
      <right style="hair">
        <color indexed="18"/>
      </right>
      <top/>
      <bottom/>
      <diagonal/>
    </border>
    <border>
      <left/>
      <right/>
      <top style="hair">
        <color indexed="18"/>
      </top>
      <bottom/>
      <diagonal/>
    </border>
    <border>
      <left style="hair">
        <color indexed="18"/>
      </left>
      <right/>
      <top style="hair">
        <color indexed="18"/>
      </top>
      <bottom/>
      <diagonal/>
    </border>
    <border>
      <left/>
      <right style="hair">
        <color indexed="18"/>
      </right>
      <top style="hair">
        <color indexed="18"/>
      </top>
      <bottom/>
      <diagonal/>
    </border>
    <border>
      <left style="double">
        <color indexed="63"/>
      </left>
      <right style="double">
        <color indexed="63"/>
      </right>
      <top style="double">
        <color indexed="63"/>
      </top>
      <bottom style="double">
        <color indexed="63"/>
      </bottom>
      <diagonal/>
    </border>
    <border>
      <left style="hair">
        <color indexed="18"/>
      </left>
      <right style="hair">
        <color indexed="18"/>
      </right>
      <top style="hair">
        <color indexed="18"/>
      </top>
      <bottom style="hair">
        <color indexed="1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hair">
        <color indexed="8"/>
      </left>
      <right style="hair">
        <color indexed="8"/>
      </right>
      <top style="hair">
        <color indexed="8"/>
      </top>
      <bottom style="hair">
        <color indexed="8"/>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top style="double">
        <color indexed="64"/>
      </top>
      <bottom/>
      <diagonal/>
    </border>
    <border>
      <left/>
      <right/>
      <top style="thin">
        <color indexed="64"/>
      </top>
      <bottom style="thin">
        <color indexed="64"/>
      </bottom>
      <diagonal/>
    </border>
    <border>
      <left/>
      <right/>
      <top style="thick">
        <color indexed="64"/>
      </top>
      <bottom/>
      <diagonal/>
    </border>
    <border>
      <left/>
      <right/>
      <top style="thick">
        <color indexed="47"/>
      </top>
      <bottom style="thick">
        <color indexed="47"/>
      </bottom>
      <diagonal/>
    </border>
    <border>
      <left/>
      <right/>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s>
  <cellStyleXfs count="161">
    <xf numFmtId="166"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0" fillId="15" borderId="0" applyBorder="0" applyProtection="0">
      <alignment vertical="center"/>
    </xf>
    <xf numFmtId="0" fontId="25" fillId="16" borderId="0" applyNumberFormat="0" applyBorder="0" applyAlignment="0" applyProtection="0"/>
    <xf numFmtId="0" fontId="26" fillId="17" borderId="1" applyNumberFormat="0" applyAlignment="0" applyProtection="0"/>
    <xf numFmtId="0" fontId="21" fillId="18" borderId="0" applyBorder="0" applyProtection="0">
      <alignment horizontal="right" vertical="center" wrapText="1"/>
    </xf>
    <xf numFmtId="0" fontId="21" fillId="18" borderId="2" applyProtection="0">
      <alignment horizontal="right" vertical="center" wrapText="1"/>
    </xf>
    <xf numFmtId="0" fontId="21" fillId="18" borderId="3" applyProtection="0">
      <alignment horizontal="right" vertical="center" wrapText="1"/>
    </xf>
    <xf numFmtId="0" fontId="21" fillId="18" borderId="4" applyProtection="0">
      <alignment horizontal="right" vertical="center" wrapText="1"/>
    </xf>
    <xf numFmtId="0" fontId="21" fillId="18" borderId="5" applyProtection="0">
      <alignment horizontal="right" vertical="center" wrapText="1"/>
    </xf>
    <xf numFmtId="0" fontId="21" fillId="18" borderId="6" applyProtection="0">
      <alignment horizontal="right" vertical="center" wrapText="1"/>
    </xf>
    <xf numFmtId="0" fontId="21" fillId="18" borderId="7" applyProtection="0">
      <alignment horizontal="right" vertical="center" wrapText="1"/>
    </xf>
    <xf numFmtId="0" fontId="21" fillId="18" borderId="8" applyProtection="0">
      <alignment horizontal="right" vertical="center" wrapText="1"/>
    </xf>
    <xf numFmtId="0" fontId="21" fillId="18" borderId="9" applyProtection="0">
      <alignment horizontal="right" vertical="center" wrapText="1"/>
    </xf>
    <xf numFmtId="0" fontId="43" fillId="18" borderId="0" applyBorder="0" applyProtection="0">
      <alignment horizontal="right" vertical="center" wrapText="1"/>
    </xf>
    <xf numFmtId="0" fontId="27" fillId="19" borderId="10" applyNumberFormat="0" applyAlignment="0" applyProtection="0"/>
    <xf numFmtId="0" fontId="21" fillId="18" borderId="11" applyProtection="0">
      <alignment horizontal="center" wrapText="1"/>
    </xf>
    <xf numFmtId="168" fontId="19" fillId="0" borderId="0" applyFill="0" applyProtection="0">
      <alignment vertical="center"/>
    </xf>
    <xf numFmtId="169" fontId="19" fillId="0" borderId="0" applyFill="0" applyProtection="0">
      <alignment vertical="center"/>
    </xf>
    <xf numFmtId="170" fontId="19" fillId="0" borderId="0" applyFill="0" applyProtection="0">
      <alignment vertical="center"/>
    </xf>
    <xf numFmtId="0" fontId="29" fillId="6" borderId="0" applyNumberFormat="0" applyBorder="0" applyAlignment="0" applyProtection="0"/>
    <xf numFmtId="4" fontId="23" fillId="20" borderId="0"/>
    <xf numFmtId="4" fontId="23" fillId="21" borderId="0"/>
    <xf numFmtId="4" fontId="23" fillId="22" borderId="0"/>
    <xf numFmtId="4" fontId="23" fillId="23" borderId="0"/>
    <xf numFmtId="4" fontId="23" fillId="24" borderId="0"/>
    <xf numFmtId="4" fontId="23" fillId="25" borderId="0"/>
    <xf numFmtId="4" fontId="23" fillId="26" borderId="0"/>
    <xf numFmtId="4" fontId="23" fillId="27" borderId="0"/>
    <xf numFmtId="4" fontId="23" fillId="28" borderId="0"/>
    <xf numFmtId="4" fontId="23" fillId="23" borderId="0"/>
    <xf numFmtId="4" fontId="23" fillId="26" borderId="0"/>
    <xf numFmtId="4" fontId="23" fillId="29" borderId="0"/>
    <xf numFmtId="4" fontId="24" fillId="30" borderId="0"/>
    <xf numFmtId="4" fontId="24" fillId="27" borderId="0"/>
    <xf numFmtId="4" fontId="24" fillId="28" borderId="0"/>
    <xf numFmtId="4" fontId="24" fillId="31" borderId="0"/>
    <xf numFmtId="4" fontId="24" fillId="32" borderId="0"/>
    <xf numFmtId="4" fontId="24" fillId="33" borderId="0"/>
    <xf numFmtId="4" fontId="24" fillId="34" borderId="0"/>
    <xf numFmtId="4" fontId="24" fillId="35" borderId="0"/>
    <xf numFmtId="4" fontId="24" fillId="36" borderId="0"/>
    <xf numFmtId="4" fontId="24" fillId="31" borderId="0"/>
    <xf numFmtId="4" fontId="24" fillId="32" borderId="0"/>
    <xf numFmtId="4" fontId="24" fillId="37" borderId="0"/>
    <xf numFmtId="4" fontId="25" fillId="21" borderId="0"/>
    <xf numFmtId="4" fontId="44" fillId="38" borderId="1"/>
    <xf numFmtId="4" fontId="27" fillId="39" borderId="10"/>
    <xf numFmtId="4" fontId="28" fillId="0" borderId="0"/>
    <xf numFmtId="4" fontId="29" fillId="22" borderId="0"/>
    <xf numFmtId="4" fontId="45" fillId="0" borderId="12"/>
    <xf numFmtId="4" fontId="46" fillId="0" borderId="13"/>
    <xf numFmtId="4" fontId="47" fillId="0" borderId="14"/>
    <xf numFmtId="4" fontId="47" fillId="0" borderId="0"/>
    <xf numFmtId="4" fontId="38" fillId="25" borderId="1"/>
    <xf numFmtId="4" fontId="48" fillId="0" borderId="15"/>
    <xf numFmtId="4" fontId="49" fillId="40" borderId="0"/>
    <xf numFmtId="166" fontId="4" fillId="0" borderId="0"/>
    <xf numFmtId="4" fontId="50" fillId="41" borderId="16"/>
    <xf numFmtId="4" fontId="35" fillId="38" borderId="17"/>
    <xf numFmtId="4" fontId="51" fillId="0" borderId="0"/>
    <xf numFmtId="4" fontId="37" fillId="0" borderId="18"/>
    <xf numFmtId="4" fontId="33" fillId="0" borderId="0"/>
    <xf numFmtId="0" fontId="28" fillId="0" borderId="0" applyNumberFormat="0" applyFill="0" applyBorder="0" applyAlignment="0" applyProtection="0"/>
    <xf numFmtId="0" fontId="29" fillId="6" borderId="0" applyNumberFormat="0" applyBorder="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171" fontId="21" fillId="0" borderId="22">
      <alignment vertical="center"/>
      <protection locked="0"/>
    </xf>
    <xf numFmtId="0" fontId="35" fillId="17" borderId="17" applyNumberFormat="0" applyAlignment="0" applyProtection="0"/>
    <xf numFmtId="0" fontId="33" fillId="0" borderId="23" applyNumberFormat="0" applyFill="0" applyAlignment="0" applyProtection="0"/>
    <xf numFmtId="0" fontId="36" fillId="0" borderId="0" applyNumberFormat="0" applyFill="0" applyBorder="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166" fontId="4" fillId="0" borderId="0"/>
    <xf numFmtId="166" fontId="3" fillId="0" borderId="0"/>
    <xf numFmtId="166" fontId="3" fillId="0" borderId="0"/>
    <xf numFmtId="164" fontId="12" fillId="0" borderId="0"/>
    <xf numFmtId="0" fontId="34" fillId="7" borderId="0" applyNumberFormat="0" applyBorder="0" applyAlignment="0" applyProtection="0"/>
    <xf numFmtId="0" fontId="34" fillId="7" borderId="0" applyNumberFormat="0" applyBorder="0" applyAlignment="0" applyProtection="0"/>
    <xf numFmtId="0" fontId="3" fillId="4" borderId="16" applyNumberFormat="0" applyFont="0" applyAlignment="0" applyProtection="0"/>
    <xf numFmtId="0" fontId="3" fillId="4" borderId="16" applyNumberFormat="0" applyFont="0" applyAlignment="0" applyProtection="0"/>
    <xf numFmtId="0" fontId="33" fillId="0" borderId="0" applyNumberFormat="0" applyFill="0" applyBorder="0" applyAlignment="0" applyProtection="0"/>
    <xf numFmtId="0" fontId="35" fillId="17" borderId="17" applyNumberFormat="0" applyAlignment="0" applyProtection="0"/>
    <xf numFmtId="0" fontId="28" fillId="0" borderId="0" applyNumberFormat="0" applyFill="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33" fillId="0" borderId="23" applyNumberFormat="0" applyFill="0" applyAlignment="0" applyProtection="0"/>
    <xf numFmtId="0" fontId="27" fillId="19" borderId="10" applyNumberFormat="0" applyAlignment="0" applyProtection="0"/>
    <xf numFmtId="0" fontId="26" fillId="17" borderId="1" applyNumberFormat="0" applyAlignment="0" applyProtection="0"/>
    <xf numFmtId="0" fontId="25" fillId="16" borderId="0" applyNumberFormat="0" applyBorder="0" applyAlignment="0" applyProtection="0"/>
    <xf numFmtId="0" fontId="36" fillId="0" borderId="0" applyNumberFormat="0" applyFill="0" applyBorder="0" applyAlignment="0" applyProtection="0"/>
    <xf numFmtId="0" fontId="37" fillId="0" borderId="24" applyNumberFormat="0" applyFill="0" applyAlignment="0" applyProtection="0"/>
    <xf numFmtId="0" fontId="38" fillId="7" borderId="1" applyNumberFormat="0" applyAlignment="0" applyProtection="0"/>
    <xf numFmtId="0" fontId="37" fillId="0" borderId="24" applyNumberFormat="0" applyFill="0" applyAlignment="0" applyProtection="0"/>
    <xf numFmtId="0" fontId="33" fillId="0" borderId="0" applyNumberFormat="0" applyFill="0" applyBorder="0" applyAlignment="0" applyProtection="0"/>
    <xf numFmtId="166" fontId="3" fillId="0" borderId="0"/>
    <xf numFmtId="0" fontId="21" fillId="0" borderId="0"/>
    <xf numFmtId="172" fontId="60" fillId="0" borderId="0"/>
    <xf numFmtId="0" fontId="65" fillId="0" borderId="0"/>
    <xf numFmtId="0" fontId="21" fillId="0" borderId="0"/>
    <xf numFmtId="166" fontId="3" fillId="0" borderId="0"/>
    <xf numFmtId="0" fontId="76" fillId="0" borderId="0"/>
    <xf numFmtId="0" fontId="19" fillId="0" borderId="0"/>
    <xf numFmtId="0" fontId="19" fillId="0" borderId="0"/>
    <xf numFmtId="0" fontId="21" fillId="0" borderId="0"/>
    <xf numFmtId="0" fontId="21" fillId="0" borderId="0"/>
    <xf numFmtId="0" fontId="21" fillId="0" borderId="0"/>
    <xf numFmtId="0" fontId="19" fillId="0" borderId="0"/>
    <xf numFmtId="9" fontId="21" fillId="0" borderId="0" applyFont="0" applyFill="0" applyBorder="0" applyAlignment="0" applyProtection="0"/>
    <xf numFmtId="0" fontId="1" fillId="0" borderId="0"/>
    <xf numFmtId="0" fontId="97" fillId="0" borderId="0"/>
    <xf numFmtId="0" fontId="21" fillId="0" borderId="0"/>
  </cellStyleXfs>
  <cellXfs count="385">
    <xf numFmtId="166" fontId="0" fillId="0" borderId="0" xfId="0"/>
    <xf numFmtId="166" fontId="4" fillId="0" borderId="0" xfId="0" applyFont="1"/>
    <xf numFmtId="2" fontId="2" fillId="0" borderId="0" xfId="0" applyNumberFormat="1" applyFont="1" applyAlignment="1">
      <alignment horizontal="left" vertical="top"/>
    </xf>
    <xf numFmtId="49" fontId="4" fillId="0" borderId="0" xfId="0" applyNumberFormat="1" applyFont="1"/>
    <xf numFmtId="49" fontId="0" fillId="0" borderId="0" xfId="0" applyNumberFormat="1"/>
    <xf numFmtId="166" fontId="6" fillId="0" borderId="0" xfId="0" applyFont="1"/>
    <xf numFmtId="2" fontId="6" fillId="0" borderId="25" xfId="0" applyNumberFormat="1" applyFont="1" applyBorder="1" applyAlignment="1">
      <alignment horizontal="center" vertical="top"/>
    </xf>
    <xf numFmtId="2" fontId="7" fillId="0" borderId="0" xfId="0" applyNumberFormat="1" applyFont="1" applyAlignment="1">
      <alignment horizontal="left" vertical="top"/>
    </xf>
    <xf numFmtId="2" fontId="7" fillId="0" borderId="0" xfId="0" applyNumberFormat="1" applyFont="1" applyAlignment="1">
      <alignment horizontal="center" vertical="top"/>
    </xf>
    <xf numFmtId="49" fontId="8" fillId="0" borderId="26" xfId="0" applyNumberFormat="1" applyFont="1" applyBorder="1" applyAlignment="1">
      <alignment horizontal="justify" vertical="top"/>
    </xf>
    <xf numFmtId="49" fontId="6" fillId="0" borderId="25" xfId="0" applyNumberFormat="1" applyFont="1" applyBorder="1" applyAlignment="1">
      <alignment horizontal="justify" vertical="top"/>
    </xf>
    <xf numFmtId="49" fontId="7" fillId="0" borderId="0" xfId="0" applyNumberFormat="1" applyFont="1"/>
    <xf numFmtId="166" fontId="6" fillId="0" borderId="0" xfId="0" applyFont="1" applyAlignment="1">
      <alignment vertical="top"/>
    </xf>
    <xf numFmtId="49" fontId="6" fillId="0" borderId="0" xfId="0" applyNumberFormat="1" applyFont="1" applyAlignment="1">
      <alignment horizontal="justify" vertical="top"/>
    </xf>
    <xf numFmtId="49" fontId="7" fillId="0" borderId="0" xfId="0" applyNumberFormat="1" applyFont="1" applyAlignment="1">
      <alignment horizontal="justify" vertical="top"/>
    </xf>
    <xf numFmtId="49" fontId="7" fillId="0" borderId="26" xfId="0" applyNumberFormat="1" applyFont="1" applyBorder="1" applyAlignment="1">
      <alignment horizontal="justify" vertical="top"/>
    </xf>
    <xf numFmtId="166" fontId="6" fillId="0" borderId="0" xfId="0" applyFont="1" applyAlignment="1">
      <alignment horizontal="justify" vertical="top"/>
    </xf>
    <xf numFmtId="166" fontId="8" fillId="0" borderId="26" xfId="0" applyFont="1" applyBorder="1" applyAlignment="1">
      <alignment vertical="top"/>
    </xf>
    <xf numFmtId="164" fontId="11" fillId="0" borderId="0" xfId="121" applyFont="1" applyAlignment="1">
      <alignment horizontal="justify" vertical="top"/>
    </xf>
    <xf numFmtId="49" fontId="8" fillId="0" borderId="0" xfId="0" applyNumberFormat="1" applyFont="1" applyAlignment="1">
      <alignment horizontal="justify" vertical="top"/>
    </xf>
    <xf numFmtId="166" fontId="6" fillId="0" borderId="25" xfId="0" applyFont="1" applyBorder="1" applyAlignment="1">
      <alignment horizontal="center" vertical="top"/>
    </xf>
    <xf numFmtId="166" fontId="6" fillId="0" borderId="0" xfId="0" applyFont="1" applyAlignment="1">
      <alignment horizontal="center" vertical="top"/>
    </xf>
    <xf numFmtId="166" fontId="6" fillId="0" borderId="0" xfId="0" applyFont="1" applyAlignment="1">
      <alignment horizontal="right" vertical="top"/>
    </xf>
    <xf numFmtId="166" fontId="8" fillId="0" borderId="0" xfId="0" applyFont="1" applyAlignment="1">
      <alignment horizontal="justify" vertical="top"/>
    </xf>
    <xf numFmtId="49" fontId="15" fillId="0" borderId="0" xfId="0" applyNumberFormat="1" applyFont="1"/>
    <xf numFmtId="49" fontId="6" fillId="0" borderId="0" xfId="0" applyNumberFormat="1" applyFont="1"/>
    <xf numFmtId="165" fontId="6" fillId="0" borderId="0" xfId="0" applyNumberFormat="1" applyFont="1"/>
    <xf numFmtId="166" fontId="14" fillId="0" borderId="0" xfId="0" applyFont="1"/>
    <xf numFmtId="49" fontId="6" fillId="0" borderId="0" xfId="0" applyNumberFormat="1" applyFont="1" applyAlignment="1">
      <alignment horizontal="justify"/>
    </xf>
    <xf numFmtId="49" fontId="16" fillId="0" borderId="26" xfId="0" applyNumberFormat="1" applyFont="1" applyBorder="1"/>
    <xf numFmtId="49" fontId="16" fillId="0" borderId="27" xfId="0" applyNumberFormat="1" applyFont="1" applyBorder="1"/>
    <xf numFmtId="49" fontId="7" fillId="0" borderId="27" xfId="0" applyNumberFormat="1" applyFont="1" applyBorder="1"/>
    <xf numFmtId="49" fontId="17" fillId="0" borderId="0" xfId="0" applyNumberFormat="1" applyFont="1"/>
    <xf numFmtId="49" fontId="7" fillId="0" borderId="26" xfId="0" applyNumberFormat="1" applyFont="1" applyBorder="1"/>
    <xf numFmtId="49" fontId="6" fillId="0" borderId="26" xfId="0" applyNumberFormat="1" applyFont="1" applyBorder="1"/>
    <xf numFmtId="165" fontId="6" fillId="0" borderId="26" xfId="0" applyNumberFormat="1" applyFont="1" applyBorder="1"/>
    <xf numFmtId="166" fontId="7" fillId="0" borderId="0" xfId="0" applyFont="1"/>
    <xf numFmtId="167" fontId="6" fillId="0" borderId="0" xfId="0" applyNumberFormat="1" applyFont="1" applyAlignment="1">
      <alignment horizontal="right" vertical="top"/>
    </xf>
    <xf numFmtId="167" fontId="6" fillId="0" borderId="25" xfId="0" applyNumberFormat="1" applyFont="1" applyBorder="1" applyAlignment="1">
      <alignment horizontal="right" vertical="top"/>
    </xf>
    <xf numFmtId="4" fontId="6" fillId="0" borderId="0" xfId="0" applyNumberFormat="1" applyFont="1" applyAlignment="1">
      <alignment vertical="top"/>
    </xf>
    <xf numFmtId="4" fontId="0" fillId="0" borderId="0" xfId="0" applyNumberFormat="1" applyAlignment="1">
      <alignment vertical="top"/>
    </xf>
    <xf numFmtId="166" fontId="7" fillId="0" borderId="0" xfId="0" applyFont="1" applyAlignment="1">
      <alignment horizontal="justify" vertical="top"/>
    </xf>
    <xf numFmtId="49" fontId="7" fillId="0" borderId="0" xfId="0" applyNumberFormat="1" applyFont="1" applyAlignment="1">
      <alignment vertical="top"/>
    </xf>
    <xf numFmtId="49" fontId="6" fillId="0" borderId="0" xfId="0" applyNumberFormat="1" applyFont="1" applyAlignment="1">
      <alignment vertical="top"/>
    </xf>
    <xf numFmtId="49" fontId="40" fillId="0" borderId="0" xfId="0" applyNumberFormat="1" applyFont="1"/>
    <xf numFmtId="49" fontId="41" fillId="0" borderId="29" xfId="0" applyNumberFormat="1" applyFont="1" applyBorder="1"/>
    <xf numFmtId="49" fontId="41" fillId="0" borderId="30" xfId="0" applyNumberFormat="1" applyFont="1" applyBorder="1"/>
    <xf numFmtId="166" fontId="6" fillId="0" borderId="0" xfId="0" applyFont="1" applyAlignment="1">
      <alignment horizontal="right"/>
    </xf>
    <xf numFmtId="166" fontId="6" fillId="0" borderId="26" xfId="0" applyFont="1" applyBorder="1" applyAlignment="1">
      <alignment horizontal="right"/>
    </xf>
    <xf numFmtId="166" fontId="6" fillId="0" borderId="27" xfId="0" applyFont="1" applyBorder="1" applyAlignment="1">
      <alignment horizontal="right"/>
    </xf>
    <xf numFmtId="167" fontId="6" fillId="0" borderId="0" xfId="0" applyNumberFormat="1" applyFont="1" applyAlignment="1" applyProtection="1">
      <alignment vertical="top"/>
      <protection locked="0"/>
    </xf>
    <xf numFmtId="167" fontId="6" fillId="0" borderId="0" xfId="0" applyNumberFormat="1" applyFont="1" applyAlignment="1" applyProtection="1">
      <alignment horizontal="right" vertical="top"/>
      <protection locked="0"/>
    </xf>
    <xf numFmtId="167" fontId="6" fillId="0" borderId="26" xfId="0" applyNumberFormat="1" applyFont="1" applyBorder="1" applyAlignment="1" applyProtection="1">
      <alignment vertical="top"/>
      <protection locked="0"/>
    </xf>
    <xf numFmtId="167" fontId="0" fillId="0" borderId="0" xfId="0" applyNumberFormat="1" applyAlignment="1" applyProtection="1">
      <alignment vertical="top"/>
      <protection locked="0"/>
    </xf>
    <xf numFmtId="166" fontId="6" fillId="0" borderId="0" xfId="0" applyFont="1" applyAlignment="1" applyProtection="1">
      <alignment vertical="top"/>
      <protection locked="0"/>
    </xf>
    <xf numFmtId="166" fontId="6" fillId="0" borderId="26" xfId="0" applyFont="1" applyBorder="1" applyAlignment="1" applyProtection="1">
      <alignment vertical="top"/>
      <protection locked="0"/>
    </xf>
    <xf numFmtId="165" fontId="6" fillId="0" borderId="0" xfId="0" applyNumberFormat="1" applyFont="1" applyAlignment="1" applyProtection="1">
      <alignment vertical="top"/>
      <protection locked="0"/>
    </xf>
    <xf numFmtId="166" fontId="6" fillId="0" borderId="0" xfId="0" applyFont="1" applyAlignment="1" applyProtection="1">
      <alignment horizontal="center" vertical="top"/>
      <protection locked="0"/>
    </xf>
    <xf numFmtId="166" fontId="6" fillId="0" borderId="26" xfId="0" applyFont="1" applyBorder="1" applyAlignment="1" applyProtection="1">
      <alignment horizontal="center" vertical="top"/>
      <protection locked="0"/>
    </xf>
    <xf numFmtId="165" fontId="6" fillId="0" borderId="31" xfId="0" applyNumberFormat="1" applyFont="1" applyBorder="1" applyAlignment="1" applyProtection="1">
      <alignment vertical="top"/>
      <protection locked="0"/>
    </xf>
    <xf numFmtId="49" fontId="7" fillId="0" borderId="26" xfId="0" applyNumberFormat="1" applyFont="1" applyBorder="1" applyAlignment="1">
      <alignment horizontal="left" vertical="top"/>
    </xf>
    <xf numFmtId="2" fontId="52" fillId="0" borderId="0" xfId="0" applyNumberFormat="1" applyFont="1" applyAlignment="1">
      <alignment horizontal="center" vertical="top"/>
    </xf>
    <xf numFmtId="49" fontId="52" fillId="0" borderId="0" xfId="0" applyNumberFormat="1" applyFont="1" applyAlignment="1">
      <alignment horizontal="justify" vertical="top"/>
    </xf>
    <xf numFmtId="166" fontId="53" fillId="0" borderId="0" xfId="0" applyFont="1" applyAlignment="1" applyProtection="1">
      <alignment vertical="top"/>
      <protection locked="0"/>
    </xf>
    <xf numFmtId="166" fontId="53" fillId="0" borderId="0" xfId="0" applyFont="1"/>
    <xf numFmtId="2" fontId="52" fillId="0" borderId="0" xfId="0" applyNumberFormat="1" applyFont="1" applyAlignment="1">
      <alignment horizontal="left" vertical="top"/>
    </xf>
    <xf numFmtId="166" fontId="18" fillId="0" borderId="0" xfId="0" applyFont="1" applyAlignment="1">
      <alignment horizontal="justify" vertical="top"/>
    </xf>
    <xf numFmtId="167" fontId="39" fillId="0" borderId="0" xfId="0" applyNumberFormat="1" applyFont="1" applyAlignment="1" applyProtection="1">
      <alignment vertical="top"/>
      <protection locked="0"/>
    </xf>
    <xf numFmtId="165" fontId="39" fillId="0" borderId="0" xfId="0" applyNumberFormat="1" applyFont="1" applyAlignment="1" applyProtection="1">
      <alignment vertical="top"/>
      <protection locked="0"/>
    </xf>
    <xf numFmtId="166" fontId="57" fillId="42" borderId="0" xfId="0" applyFont="1" applyFill="1" applyAlignment="1">
      <alignment vertical="center" wrapText="1"/>
    </xf>
    <xf numFmtId="166" fontId="58" fillId="0" borderId="0" xfId="0" applyFont="1" applyAlignment="1">
      <alignment vertical="center" wrapText="1"/>
    </xf>
    <xf numFmtId="49" fontId="2" fillId="0" borderId="0" xfId="0" applyNumberFormat="1" applyFont="1"/>
    <xf numFmtId="4" fontId="7" fillId="0" borderId="0" xfId="0" applyNumberFormat="1" applyFont="1"/>
    <xf numFmtId="4" fontId="6" fillId="0" borderId="0" xfId="0" applyNumberFormat="1" applyFont="1"/>
    <xf numFmtId="4" fontId="6" fillId="0" borderId="0" xfId="0" applyNumberFormat="1" applyFont="1" applyAlignment="1">
      <alignment horizontal="right" vertical="top"/>
    </xf>
    <xf numFmtId="49" fontId="7" fillId="0" borderId="0" xfId="0" applyNumberFormat="1" applyFont="1" applyAlignment="1">
      <alignment horizontal="left" vertical="top"/>
    </xf>
    <xf numFmtId="166" fontId="8" fillId="0" borderId="0" xfId="0" applyFont="1" applyAlignment="1">
      <alignment vertical="top"/>
    </xf>
    <xf numFmtId="0" fontId="6" fillId="0" borderId="0" xfId="0" applyNumberFormat="1" applyFont="1" applyAlignment="1">
      <alignment horizontal="justify" vertical="top" wrapText="1"/>
    </xf>
    <xf numFmtId="4" fontId="7" fillId="0" borderId="0" xfId="0" applyNumberFormat="1" applyFont="1" applyAlignment="1">
      <alignment horizontal="left" vertical="top"/>
    </xf>
    <xf numFmtId="4" fontId="6" fillId="0" borderId="0" xfId="0" applyNumberFormat="1" applyFont="1" applyAlignment="1">
      <alignment horizontal="justify"/>
    </xf>
    <xf numFmtId="4" fontId="6" fillId="0" borderId="0" xfId="0" applyNumberFormat="1" applyFont="1" applyAlignment="1">
      <alignment horizontal="justify" vertical="top"/>
    </xf>
    <xf numFmtId="4" fontId="7" fillId="0" borderId="0" xfId="0" applyNumberFormat="1" applyFont="1" applyAlignment="1">
      <alignment horizontal="center" vertical="top"/>
    </xf>
    <xf numFmtId="4" fontId="0" fillId="0" borderId="0" xfId="0" applyNumberFormat="1"/>
    <xf numFmtId="4" fontId="2" fillId="0" borderId="0" xfId="0" applyNumberFormat="1" applyFont="1" applyAlignment="1">
      <alignment horizontal="center" vertical="top"/>
    </xf>
    <xf numFmtId="2" fontId="69" fillId="0" borderId="0" xfId="149" applyNumberFormat="1" applyFont="1" applyAlignment="1">
      <alignment horizontal="left" vertical="top"/>
    </xf>
    <xf numFmtId="49" fontId="70" fillId="0" borderId="0" xfId="149" applyNumberFormat="1" applyFont="1" applyAlignment="1">
      <alignment horizontal="left" vertical="top"/>
    </xf>
    <xf numFmtId="166" fontId="71" fillId="0" borderId="0" xfId="149" applyFont="1"/>
    <xf numFmtId="49" fontId="71" fillId="0" borderId="0" xfId="149" applyNumberFormat="1" applyFont="1" applyAlignment="1">
      <alignment horizontal="left" vertical="top"/>
    </xf>
    <xf numFmtId="2" fontId="70" fillId="0" borderId="0" xfId="149" applyNumberFormat="1" applyFont="1" applyAlignment="1">
      <alignment vertical="center"/>
    </xf>
    <xf numFmtId="166" fontId="72" fillId="0" borderId="0" xfId="149" applyFont="1" applyAlignment="1">
      <alignment vertical="top"/>
    </xf>
    <xf numFmtId="166" fontId="73" fillId="0" borderId="0" xfId="149" applyFont="1" applyAlignment="1">
      <alignment vertical="center"/>
    </xf>
    <xf numFmtId="49" fontId="69" fillId="0" borderId="0" xfId="149" applyNumberFormat="1" applyFont="1"/>
    <xf numFmtId="49" fontId="71" fillId="0" borderId="0" xfId="149" applyNumberFormat="1" applyFont="1"/>
    <xf numFmtId="2" fontId="7" fillId="0" borderId="0" xfId="149" applyNumberFormat="1" applyFont="1" applyAlignment="1">
      <alignment horizontal="left" vertical="top"/>
    </xf>
    <xf numFmtId="49" fontId="15" fillId="0" borderId="0" xfId="149" applyNumberFormat="1" applyFont="1"/>
    <xf numFmtId="166" fontId="6" fillId="0" borderId="0" xfId="149" applyFont="1"/>
    <xf numFmtId="49" fontId="74" fillId="0" borderId="0" xfId="149" applyNumberFormat="1" applyFont="1"/>
    <xf numFmtId="49" fontId="75" fillId="0" borderId="0" xfId="149" applyNumberFormat="1" applyFont="1"/>
    <xf numFmtId="0" fontId="50" fillId="0" borderId="0" xfId="150" applyFont="1" applyAlignment="1">
      <alignment horizontal="left" vertical="top" wrapText="1"/>
    </xf>
    <xf numFmtId="49" fontId="77" fillId="0" borderId="0" xfId="149" applyNumberFormat="1" applyFont="1"/>
    <xf numFmtId="49" fontId="78" fillId="0" borderId="0" xfId="149" applyNumberFormat="1" applyFont="1"/>
    <xf numFmtId="0" fontId="50" fillId="0" borderId="0" xfId="150" applyFont="1" applyAlignment="1">
      <alignment horizontal="left" vertical="top"/>
    </xf>
    <xf numFmtId="0" fontId="50" fillId="0" borderId="0" xfId="150" applyFont="1" applyAlignment="1">
      <alignment horizontal="left" vertical="center"/>
    </xf>
    <xf numFmtId="49" fontId="50" fillId="0" borderId="0" xfId="149" applyNumberFormat="1" applyFont="1" applyAlignment="1">
      <alignment horizontal="justify"/>
    </xf>
    <xf numFmtId="49" fontId="71" fillId="0" borderId="0" xfId="149" applyNumberFormat="1" applyFont="1" applyAlignment="1">
      <alignment horizontal="justify"/>
    </xf>
    <xf numFmtId="2" fontId="7" fillId="0" borderId="0" xfId="149" applyNumberFormat="1" applyFont="1" applyAlignment="1">
      <alignment horizontal="center" vertical="top"/>
    </xf>
    <xf numFmtId="49" fontId="17" fillId="0" borderId="0" xfId="149" applyNumberFormat="1" applyFont="1"/>
    <xf numFmtId="2" fontId="69" fillId="0" borderId="0" xfId="149" applyNumberFormat="1" applyFont="1" applyAlignment="1">
      <alignment horizontal="center" vertical="top"/>
    </xf>
    <xf numFmtId="2" fontId="18" fillId="0" borderId="25" xfId="149" applyNumberFormat="1" applyFont="1" applyBorder="1" applyAlignment="1">
      <alignment horizontal="center" vertical="center" wrapText="1"/>
    </xf>
    <xf numFmtId="4" fontId="18" fillId="0" borderId="25" xfId="149" applyNumberFormat="1" applyFont="1" applyBorder="1" applyAlignment="1">
      <alignment horizontal="center" vertical="center" wrapText="1"/>
    </xf>
    <xf numFmtId="166" fontId="18" fillId="0" borderId="0" xfId="149" applyFont="1" applyAlignment="1">
      <alignment horizontal="center" vertical="center" wrapText="1"/>
    </xf>
    <xf numFmtId="49" fontId="6" fillId="0" borderId="0" xfId="149" applyNumberFormat="1" applyFont="1"/>
    <xf numFmtId="166" fontId="6" fillId="0" borderId="0" xfId="149" applyFont="1" applyAlignment="1">
      <alignment horizontal="left"/>
    </xf>
    <xf numFmtId="0" fontId="54" fillId="43" borderId="0" xfId="150" applyFont="1" applyFill="1"/>
    <xf numFmtId="0" fontId="54" fillId="43" borderId="0" xfId="150" applyFont="1" applyFill="1" applyAlignment="1">
      <alignment horizontal="left"/>
    </xf>
    <xf numFmtId="0" fontId="54" fillId="0" borderId="0" xfId="150" applyFont="1"/>
    <xf numFmtId="2" fontId="79" fillId="0" borderId="0" xfId="149" applyNumberFormat="1" applyFont="1" applyAlignment="1">
      <alignment horizontal="left" vertical="top"/>
    </xf>
    <xf numFmtId="49" fontId="79" fillId="0" borderId="0" xfId="149" applyNumberFormat="1" applyFont="1" applyAlignment="1">
      <alignment horizontal="right"/>
    </xf>
    <xf numFmtId="49" fontId="80" fillId="0" borderId="0" xfId="149" applyNumberFormat="1" applyFont="1"/>
    <xf numFmtId="166" fontId="7" fillId="0" borderId="0" xfId="149" applyFont="1" applyAlignment="1">
      <alignment horizontal="left"/>
    </xf>
    <xf numFmtId="166" fontId="80" fillId="0" borderId="0" xfId="149" applyFont="1"/>
    <xf numFmtId="49" fontId="7" fillId="0" borderId="0" xfId="149" applyNumberFormat="1" applyFont="1" applyAlignment="1">
      <alignment horizontal="right"/>
    </xf>
    <xf numFmtId="2" fontId="7" fillId="0" borderId="0" xfId="149" applyNumberFormat="1" applyFont="1" applyAlignment="1">
      <alignment horizontal="left" vertical="top" wrapText="1"/>
    </xf>
    <xf numFmtId="49" fontId="80" fillId="0" borderId="0" xfId="149" applyNumberFormat="1" applyFont="1" applyAlignment="1">
      <alignment horizontal="left" vertical="top" wrapText="1"/>
    </xf>
    <xf numFmtId="166" fontId="6" fillId="0" borderId="0" xfId="149" applyFont="1" applyAlignment="1">
      <alignment horizontal="center" vertical="top" wrapText="1"/>
    </xf>
    <xf numFmtId="166" fontId="6" fillId="0" borderId="0" xfId="149" applyFont="1" applyAlignment="1">
      <alignment vertical="top" wrapText="1"/>
    </xf>
    <xf numFmtId="0" fontId="50" fillId="0" borderId="0" xfId="151" applyFont="1" applyAlignment="1">
      <alignment vertical="top" wrapText="1"/>
    </xf>
    <xf numFmtId="165" fontId="50" fillId="0" borderId="0" xfId="151" applyNumberFormat="1" applyFont="1" applyAlignment="1">
      <alignment vertical="top" wrapText="1"/>
    </xf>
    <xf numFmtId="0" fontId="21" fillId="0" borderId="0" xfId="151" applyFont="1" applyAlignment="1" applyProtection="1">
      <alignment vertical="top" wrapText="1"/>
      <protection locked="0"/>
    </xf>
    <xf numFmtId="49" fontId="6" fillId="0" borderId="0" xfId="149" applyNumberFormat="1" applyFont="1" applyAlignment="1">
      <alignment horizontal="left" vertical="top" wrapText="1"/>
    </xf>
    <xf numFmtId="49" fontId="75" fillId="0" borderId="0" xfId="151" applyNumberFormat="1" applyFont="1" applyAlignment="1" applyProtection="1">
      <alignment horizontal="center" vertical="top" wrapText="1"/>
      <protection locked="0"/>
    </xf>
    <xf numFmtId="0" fontId="21" fillId="0" borderId="0" xfId="151" applyFont="1" applyAlignment="1" applyProtection="1">
      <alignment horizontal="center" vertical="top" wrapText="1"/>
      <protection locked="0"/>
    </xf>
    <xf numFmtId="166" fontId="81" fillId="0" borderId="0" xfId="149" applyFont="1" applyAlignment="1">
      <alignment vertical="top" wrapText="1"/>
    </xf>
    <xf numFmtId="0" fontId="82" fillId="0" borderId="0" xfId="151" applyFont="1" applyAlignment="1" applyProtection="1">
      <alignment vertical="top" wrapText="1"/>
      <protection locked="0"/>
    </xf>
    <xf numFmtId="173" fontId="50" fillId="0" borderId="0" xfId="151" applyNumberFormat="1" applyFont="1" applyAlignment="1">
      <alignment vertical="top" wrapText="1"/>
    </xf>
    <xf numFmtId="0" fontId="75" fillId="0" borderId="0" xfId="151" applyFont="1" applyAlignment="1" applyProtection="1">
      <alignment vertical="top"/>
      <protection locked="0"/>
    </xf>
    <xf numFmtId="0" fontId="82" fillId="0" borderId="0" xfId="151" applyFont="1" applyAlignment="1" applyProtection="1">
      <alignment vertical="top"/>
      <protection locked="0"/>
    </xf>
    <xf numFmtId="49" fontId="82" fillId="0" borderId="0" xfId="151" applyNumberFormat="1" applyFont="1" applyAlignment="1" applyProtection="1">
      <alignment horizontal="center" vertical="top" wrapText="1"/>
      <protection locked="0"/>
    </xf>
    <xf numFmtId="173" fontId="83" fillId="0" borderId="0" xfId="151" applyNumberFormat="1" applyFont="1" applyAlignment="1">
      <alignment horizontal="center" vertical="top" wrapText="1"/>
    </xf>
    <xf numFmtId="165" fontId="83" fillId="0" borderId="0" xfId="151" applyNumberFormat="1" applyFont="1" applyAlignment="1">
      <alignment horizontal="center" vertical="top" wrapText="1"/>
    </xf>
    <xf numFmtId="0" fontId="83" fillId="0" borderId="32" xfId="150" applyFont="1" applyBorder="1" applyAlignment="1">
      <alignment horizontal="center" vertical="top" wrapText="1"/>
    </xf>
    <xf numFmtId="173" fontId="83" fillId="0" borderId="32" xfId="150" applyNumberFormat="1" applyFont="1" applyBorder="1" applyAlignment="1">
      <alignment horizontal="center" vertical="top" wrapText="1"/>
    </xf>
    <xf numFmtId="2" fontId="6" fillId="0" borderId="0" xfId="150" applyNumberFormat="1" applyFont="1" applyAlignment="1">
      <alignment horizontal="center" vertical="top" wrapText="1"/>
    </xf>
    <xf numFmtId="49" fontId="6" fillId="0" borderId="0" xfId="150" applyNumberFormat="1" applyFont="1" applyAlignment="1">
      <alignment horizontal="justify" vertical="top" wrapText="1"/>
    </xf>
    <xf numFmtId="4" fontId="6" fillId="0" borderId="0" xfId="150" applyNumberFormat="1" applyFont="1" applyAlignment="1">
      <alignment horizontal="center" vertical="top" wrapText="1"/>
    </xf>
    <xf numFmtId="174" fontId="6" fillId="0" borderId="0" xfId="150" applyNumberFormat="1" applyFont="1" applyAlignment="1">
      <alignment horizontal="center" vertical="top" wrapText="1"/>
    </xf>
    <xf numFmtId="0" fontId="6" fillId="0" borderId="0" xfId="150" applyFont="1" applyAlignment="1">
      <alignment vertical="top" wrapText="1"/>
    </xf>
    <xf numFmtId="173" fontId="21" fillId="0" borderId="0" xfId="151" applyNumberFormat="1" applyFont="1" applyAlignment="1">
      <alignment vertical="top" wrapText="1"/>
    </xf>
    <xf numFmtId="165" fontId="21" fillId="0" borderId="0" xfId="151" applyNumberFormat="1" applyFont="1" applyAlignment="1">
      <alignment vertical="top" wrapText="1"/>
    </xf>
    <xf numFmtId="0" fontId="82" fillId="0" borderId="0" xfId="151" applyFont="1" applyAlignment="1" applyProtection="1">
      <alignment horizontal="right" vertical="top" wrapText="1"/>
      <protection locked="0"/>
    </xf>
    <xf numFmtId="0" fontId="82" fillId="0" borderId="0" xfId="151" applyFont="1" applyAlignment="1" applyProtection="1">
      <alignment horizontal="center" vertical="top" wrapText="1"/>
      <protection locked="0"/>
    </xf>
    <xf numFmtId="165" fontId="82" fillId="0" borderId="0" xfId="151" applyNumberFormat="1" applyFont="1" applyAlignment="1">
      <alignment vertical="top" wrapText="1"/>
    </xf>
    <xf numFmtId="3" fontId="21" fillId="0" borderId="0" xfId="150" applyNumberFormat="1" applyFont="1" applyAlignment="1">
      <alignment horizontal="center" vertical="top" wrapText="1"/>
    </xf>
    <xf numFmtId="173" fontId="54" fillId="0" borderId="0" xfId="151" applyNumberFormat="1" applyFont="1" applyAlignment="1">
      <alignment vertical="top" wrapText="1"/>
    </xf>
    <xf numFmtId="0" fontId="21" fillId="0" borderId="0" xfId="152" applyFont="1" applyAlignment="1">
      <alignment wrapText="1"/>
    </xf>
    <xf numFmtId="175" fontId="82" fillId="0" borderId="0" xfId="151" applyNumberFormat="1" applyFont="1" applyAlignment="1" applyProtection="1">
      <alignment horizontal="right" vertical="top" wrapText="1"/>
      <protection locked="0"/>
    </xf>
    <xf numFmtId="0" fontId="82" fillId="0" borderId="0" xfId="151" applyFont="1" applyAlignment="1" applyProtection="1">
      <alignment horizontal="right" wrapText="1"/>
      <protection locked="0"/>
    </xf>
    <xf numFmtId="0" fontId="82" fillId="0" borderId="0" xfId="151" applyFont="1" applyAlignment="1" applyProtection="1">
      <alignment horizontal="center" wrapText="1"/>
      <protection locked="0"/>
    </xf>
    <xf numFmtId="0" fontId="82" fillId="0" borderId="0" xfId="151" applyFont="1" applyAlignment="1" applyProtection="1">
      <alignment wrapText="1"/>
      <protection locked="0"/>
    </xf>
    <xf numFmtId="173" fontId="21" fillId="0" borderId="0" xfId="153" applyNumberFormat="1" applyAlignment="1">
      <alignment wrapText="1"/>
    </xf>
    <xf numFmtId="175" fontId="82" fillId="0" borderId="0" xfId="151" applyNumberFormat="1" applyFont="1" applyAlignment="1" applyProtection="1">
      <alignment horizontal="right" wrapText="1"/>
      <protection locked="0"/>
    </xf>
    <xf numFmtId="0" fontId="21" fillId="0" borderId="0" xfId="151" applyFont="1" applyAlignment="1" applyProtection="1">
      <alignment wrapText="1"/>
      <protection locked="0"/>
    </xf>
    <xf numFmtId="0" fontId="21" fillId="0" borderId="0" xfId="150" applyFont="1" applyAlignment="1">
      <alignment vertical="top" wrapText="1"/>
    </xf>
    <xf numFmtId="173" fontId="21" fillId="0" borderId="0" xfId="154" applyNumberFormat="1" applyAlignment="1">
      <alignment wrapText="1"/>
    </xf>
    <xf numFmtId="0" fontId="21" fillId="0" borderId="0" xfId="155" applyAlignment="1">
      <alignment vertical="top" wrapText="1"/>
    </xf>
    <xf numFmtId="0" fontId="21" fillId="0" borderId="0" xfId="150" applyFont="1" applyAlignment="1">
      <alignment horizontal="left" vertical="top" wrapText="1"/>
    </xf>
    <xf numFmtId="0" fontId="21" fillId="0" borderId="0" xfId="151" applyFont="1" applyAlignment="1">
      <alignment horizontal="center" vertical="top" wrapText="1"/>
    </xf>
    <xf numFmtId="0" fontId="21" fillId="0" borderId="0" xfId="151" applyFont="1" applyAlignment="1">
      <alignment vertical="top" wrapText="1"/>
    </xf>
    <xf numFmtId="0" fontId="21" fillId="0" borderId="0" xfId="152" applyFont="1" applyAlignment="1" applyProtection="1">
      <alignment vertical="top" wrapText="1"/>
      <protection locked="0"/>
    </xf>
    <xf numFmtId="0" fontId="21" fillId="0" borderId="0" xfId="154" applyAlignment="1">
      <alignment vertical="top" wrapText="1"/>
    </xf>
    <xf numFmtId="0" fontId="54" fillId="0" borderId="0" xfId="153" applyFont="1" applyAlignment="1">
      <alignment wrapText="1"/>
    </xf>
    <xf numFmtId="49" fontId="82" fillId="44" borderId="0" xfId="151" applyNumberFormat="1" applyFont="1" applyFill="1" applyAlignment="1" applyProtection="1">
      <alignment horizontal="center" vertical="top" wrapText="1"/>
      <protection locked="0"/>
    </xf>
    <xf numFmtId="0" fontId="21" fillId="44" borderId="0" xfId="151" applyFont="1" applyFill="1" applyAlignment="1" applyProtection="1">
      <alignment vertical="top" wrapText="1"/>
      <protection locked="0"/>
    </xf>
    <xf numFmtId="0" fontId="21" fillId="44" borderId="0" xfId="151" applyFont="1" applyFill="1" applyAlignment="1" applyProtection="1">
      <alignment horizontal="center" vertical="top" wrapText="1"/>
      <protection locked="0"/>
    </xf>
    <xf numFmtId="0" fontId="21" fillId="44" borderId="0" xfId="154" applyFill="1" applyAlignment="1">
      <alignment vertical="top" wrapText="1"/>
    </xf>
    <xf numFmtId="165" fontId="21" fillId="44" borderId="0" xfId="154" applyNumberFormat="1" applyFill="1" applyAlignment="1">
      <alignment vertical="top" wrapText="1"/>
    </xf>
    <xf numFmtId="0" fontId="75" fillId="0" borderId="0" xfId="151" applyFont="1" applyAlignment="1" applyProtection="1">
      <alignment vertical="top" wrapText="1"/>
      <protection locked="0"/>
    </xf>
    <xf numFmtId="0" fontId="75" fillId="0" borderId="0" xfId="151" applyFont="1" applyAlignment="1" applyProtection="1">
      <alignment horizontal="center" vertical="top" wrapText="1"/>
      <protection locked="0"/>
    </xf>
    <xf numFmtId="0" fontId="75" fillId="0" borderId="0" xfId="154" applyFont="1" applyAlignment="1">
      <alignment vertical="top" wrapText="1"/>
    </xf>
    <xf numFmtId="165" fontId="75" fillId="0" borderId="0" xfId="151" applyNumberFormat="1" applyFont="1" applyAlignment="1">
      <alignment vertical="top" wrapText="1"/>
    </xf>
    <xf numFmtId="165" fontId="21" fillId="0" borderId="0" xfId="154" applyNumberFormat="1" applyAlignment="1">
      <alignment vertical="top" wrapText="1"/>
    </xf>
    <xf numFmtId="49" fontId="82" fillId="0" borderId="0" xfId="151" applyNumberFormat="1" applyFont="1" applyAlignment="1">
      <alignment horizontal="center" vertical="top" wrapText="1"/>
    </xf>
    <xf numFmtId="0" fontId="82" fillId="0" borderId="0" xfId="151" applyFont="1" applyAlignment="1">
      <alignment horizontal="left" vertical="top" wrapText="1"/>
    </xf>
    <xf numFmtId="0" fontId="21" fillId="0" borderId="0" xfId="155" applyAlignment="1">
      <alignment horizontal="center" vertical="top" wrapText="1"/>
    </xf>
    <xf numFmtId="0" fontId="21" fillId="0" borderId="0" xfId="151" applyFont="1" applyAlignment="1">
      <alignment horizontal="left" vertical="top" wrapText="1"/>
    </xf>
    <xf numFmtId="166" fontId="6" fillId="0" borderId="0" xfId="149" applyFont="1" applyAlignment="1">
      <alignment wrapText="1"/>
    </xf>
    <xf numFmtId="0" fontId="21" fillId="0" borderId="0" xfId="154" applyAlignment="1">
      <alignment wrapText="1"/>
    </xf>
    <xf numFmtId="165" fontId="21" fillId="0" borderId="0" xfId="154" applyNumberFormat="1" applyAlignment="1">
      <alignment wrapText="1"/>
    </xf>
    <xf numFmtId="0" fontId="21" fillId="0" borderId="0" xfId="155" applyAlignment="1">
      <alignment wrapText="1"/>
    </xf>
    <xf numFmtId="0" fontId="50" fillId="0" borderId="0" xfId="151" applyFont="1" applyAlignment="1">
      <alignment wrapText="1"/>
    </xf>
    <xf numFmtId="2" fontId="80" fillId="0" borderId="0" xfId="149" applyNumberFormat="1" applyFont="1" applyAlignment="1">
      <alignment vertical="center" wrapText="1"/>
    </xf>
    <xf numFmtId="166" fontId="5" fillId="0" borderId="0" xfId="149" applyFont="1" applyAlignment="1">
      <alignment vertical="top" wrapText="1"/>
    </xf>
    <xf numFmtId="166" fontId="81" fillId="0" borderId="0" xfId="149" applyFont="1" applyAlignment="1">
      <alignment vertical="center" wrapText="1"/>
    </xf>
    <xf numFmtId="165" fontId="50" fillId="0" borderId="0" xfId="151" applyNumberFormat="1" applyFont="1" applyAlignment="1">
      <alignment wrapText="1"/>
    </xf>
    <xf numFmtId="0" fontId="75" fillId="0" borderId="0" xfId="151" applyFont="1" applyAlignment="1" applyProtection="1">
      <alignment wrapText="1"/>
      <protection locked="0"/>
    </xf>
    <xf numFmtId="0" fontId="82" fillId="0" borderId="0" xfId="155" applyFont="1" applyAlignment="1">
      <alignment wrapText="1"/>
    </xf>
    <xf numFmtId="0" fontId="82" fillId="0" borderId="0" xfId="151" applyFont="1" applyProtection="1">
      <protection locked="0"/>
    </xf>
    <xf numFmtId="0" fontId="84" fillId="0" borderId="0" xfId="155" applyFont="1" applyAlignment="1">
      <alignment wrapText="1"/>
    </xf>
    <xf numFmtId="0" fontId="82" fillId="0" borderId="0" xfId="155" applyFont="1" applyAlignment="1">
      <alignment horizontal="center" vertical="top" wrapText="1"/>
    </xf>
    <xf numFmtId="0" fontId="83" fillId="0" borderId="32" xfId="150" applyFont="1" applyBorder="1" applyAlignment="1">
      <alignment horizontal="center" vertical="center" wrapText="1"/>
    </xf>
    <xf numFmtId="173" fontId="83" fillId="0" borderId="32" xfId="150" applyNumberFormat="1" applyFont="1" applyBorder="1" applyAlignment="1">
      <alignment horizontal="center" vertical="center" wrapText="1"/>
    </xf>
    <xf numFmtId="0" fontId="6" fillId="0" borderId="0" xfId="150" applyFont="1" applyAlignment="1">
      <alignment wrapText="1"/>
    </xf>
    <xf numFmtId="0" fontId="75" fillId="0" borderId="0" xfId="151" applyFont="1" applyAlignment="1">
      <alignment wrapText="1"/>
    </xf>
    <xf numFmtId="165" fontId="75" fillId="0" borderId="0" xfId="151" applyNumberFormat="1" applyFont="1" applyAlignment="1">
      <alignment wrapText="1"/>
    </xf>
    <xf numFmtId="0" fontId="21" fillId="0" borderId="0" xfId="151" applyFont="1" applyAlignment="1">
      <alignment wrapText="1"/>
    </xf>
    <xf numFmtId="0" fontId="82" fillId="0" borderId="0" xfId="151" applyFont="1" applyAlignment="1">
      <alignment horizontal="center" vertical="top" wrapText="1"/>
    </xf>
    <xf numFmtId="0" fontId="82" fillId="0" borderId="0" xfId="151" applyFont="1" applyAlignment="1">
      <alignment horizontal="left" wrapText="1"/>
    </xf>
    <xf numFmtId="0" fontId="82" fillId="0" borderId="0" xfId="151" applyFont="1" applyAlignment="1">
      <alignment wrapText="1"/>
    </xf>
    <xf numFmtId="173" fontId="50" fillId="0" borderId="0" xfId="151" applyNumberFormat="1" applyFont="1" applyAlignment="1">
      <alignment wrapText="1"/>
    </xf>
    <xf numFmtId="0" fontId="21" fillId="0" borderId="0" xfId="150" applyFont="1" applyAlignment="1">
      <alignment horizontal="right"/>
    </xf>
    <xf numFmtId="0" fontId="21" fillId="0" borderId="0" xfId="151" applyFont="1"/>
    <xf numFmtId="4" fontId="54" fillId="0" borderId="0" xfId="150" applyNumberFormat="1" applyFont="1" applyAlignment="1">
      <alignment horizontal="right"/>
    </xf>
    <xf numFmtId="173" fontId="21" fillId="0" borderId="0" xfId="150" applyNumberFormat="1" applyFont="1" applyAlignment="1">
      <alignment wrapText="1"/>
    </xf>
    <xf numFmtId="0" fontId="21" fillId="0" borderId="0" xfId="150" applyFont="1"/>
    <xf numFmtId="2" fontId="21" fillId="0" borderId="0" xfId="151" applyNumberFormat="1" applyFont="1" applyAlignment="1">
      <alignment wrapText="1"/>
    </xf>
    <xf numFmtId="173" fontId="21" fillId="0" borderId="0" xfId="151" applyNumberFormat="1" applyFont="1" applyAlignment="1">
      <alignment wrapText="1"/>
    </xf>
    <xf numFmtId="0" fontId="43" fillId="0" borderId="0" xfId="151" applyFont="1"/>
    <xf numFmtId="0" fontId="21" fillId="0" borderId="0" xfId="155"/>
    <xf numFmtId="0" fontId="43" fillId="0" borderId="0" xfId="152" applyFont="1"/>
    <xf numFmtId="165" fontId="21" fillId="0" borderId="0" xfId="151" applyNumberFormat="1" applyFont="1" applyAlignment="1">
      <alignment wrapText="1"/>
    </xf>
    <xf numFmtId="0" fontId="43" fillId="0" borderId="0" xfId="151" applyFont="1" applyAlignment="1">
      <alignment wrapText="1"/>
    </xf>
    <xf numFmtId="0" fontId="82" fillId="0" borderId="0" xfId="151" applyFont="1" applyAlignment="1">
      <alignment horizontal="right" wrapText="1"/>
    </xf>
    <xf numFmtId="165" fontId="82" fillId="0" borderId="0" xfId="151" applyNumberFormat="1" applyFont="1" applyAlignment="1">
      <alignment wrapText="1"/>
    </xf>
    <xf numFmtId="0" fontId="85" fillId="0" borderId="0" xfId="155" applyFont="1" applyAlignment="1">
      <alignment wrapText="1"/>
    </xf>
    <xf numFmtId="0" fontId="85" fillId="0" borderId="0" xfId="155" applyFont="1" applyAlignment="1">
      <alignment horizontal="center" vertical="top" wrapText="1"/>
    </xf>
    <xf numFmtId="173" fontId="43" fillId="0" borderId="0" xfId="151" applyNumberFormat="1" applyFont="1" applyAlignment="1">
      <alignment wrapText="1"/>
    </xf>
    <xf numFmtId="165" fontId="43" fillId="0" borderId="0" xfId="151" applyNumberFormat="1" applyFont="1" applyAlignment="1">
      <alignment wrapText="1"/>
    </xf>
    <xf numFmtId="0" fontId="21" fillId="0" borderId="0" xfId="150" applyFont="1" applyAlignment="1">
      <alignment horizontal="center" wrapText="1"/>
    </xf>
    <xf numFmtId="0" fontId="82" fillId="0" borderId="0" xfId="150" applyFont="1" applyAlignment="1">
      <alignment horizontal="right" wrapText="1"/>
    </xf>
    <xf numFmtId="0" fontId="21" fillId="0" borderId="0" xfId="150" applyFont="1" applyAlignment="1">
      <alignment wrapText="1"/>
    </xf>
    <xf numFmtId="0" fontId="21" fillId="0" borderId="0" xfId="156" applyFont="1" applyAlignment="1">
      <alignment wrapText="1"/>
    </xf>
    <xf numFmtId="0" fontId="21" fillId="0" borderId="0" xfId="156" applyFont="1" applyAlignment="1">
      <alignment horizontal="right" wrapText="1"/>
    </xf>
    <xf numFmtId="173" fontId="21" fillId="0" borderId="0" xfId="150" applyNumberFormat="1" applyFont="1" applyAlignment="1">
      <alignment horizontal="right" wrapText="1"/>
    </xf>
    <xf numFmtId="0" fontId="82" fillId="0" borderId="0" xfId="155" applyFont="1" applyAlignment="1">
      <alignment horizontal="right" wrapText="1"/>
    </xf>
    <xf numFmtId="0" fontId="75" fillId="0" borderId="0" xfId="155" applyFont="1" applyAlignment="1">
      <alignment wrapText="1"/>
    </xf>
    <xf numFmtId="0" fontId="21" fillId="0" borderId="0" xfId="151" applyFont="1" applyAlignment="1">
      <alignment horizontal="right" vertical="top" wrapText="1"/>
    </xf>
    <xf numFmtId="0" fontId="21" fillId="0" borderId="0" xfId="151" applyFont="1" applyAlignment="1" applyProtection="1">
      <alignment horizontal="right" vertical="top" wrapText="1"/>
      <protection locked="0"/>
    </xf>
    <xf numFmtId="0" fontId="86" fillId="0" borderId="0" xfId="151" applyFont="1" applyAlignment="1">
      <alignment wrapText="1"/>
    </xf>
    <xf numFmtId="0" fontId="82" fillId="44" borderId="0" xfId="155" applyFont="1" applyFill="1" applyAlignment="1">
      <alignment horizontal="center" vertical="top" wrapText="1"/>
    </xf>
    <xf numFmtId="0" fontId="21" fillId="44" borderId="0" xfId="155" applyFill="1" applyAlignment="1">
      <alignment wrapText="1"/>
    </xf>
    <xf numFmtId="0" fontId="82" fillId="44" borderId="0" xfId="155" applyFont="1" applyFill="1" applyAlignment="1">
      <alignment wrapText="1"/>
    </xf>
    <xf numFmtId="173" fontId="21" fillId="44" borderId="0" xfId="151" applyNumberFormat="1" applyFont="1" applyFill="1" applyAlignment="1">
      <alignment wrapText="1"/>
    </xf>
    <xf numFmtId="165" fontId="21" fillId="44" borderId="0" xfId="151" applyNumberFormat="1" applyFont="1" applyFill="1" applyAlignment="1">
      <alignment wrapText="1"/>
    </xf>
    <xf numFmtId="165" fontId="75" fillId="0" borderId="0" xfId="151" applyNumberFormat="1" applyFont="1" applyAlignment="1">
      <alignment vertical="center" wrapText="1"/>
    </xf>
    <xf numFmtId="0" fontId="21" fillId="0" borderId="0" xfId="155" applyAlignment="1">
      <alignment vertical="center" wrapText="1"/>
    </xf>
    <xf numFmtId="0" fontId="75" fillId="44" borderId="0" xfId="155" applyFont="1" applyFill="1" applyAlignment="1">
      <alignment wrapText="1"/>
    </xf>
    <xf numFmtId="4" fontId="87" fillId="45" borderId="0" xfId="151" applyNumberFormat="1" applyFont="1" applyFill="1" applyAlignment="1">
      <alignment wrapText="1"/>
    </xf>
    <xf numFmtId="2" fontId="87" fillId="45" borderId="0" xfId="151" applyNumberFormat="1" applyFont="1" applyFill="1" applyAlignment="1">
      <alignment wrapText="1"/>
    </xf>
    <xf numFmtId="0" fontId="88" fillId="45" borderId="0" xfId="151" applyFont="1" applyFill="1" applyAlignment="1">
      <alignment wrapText="1"/>
    </xf>
    <xf numFmtId="0" fontId="87" fillId="45" borderId="0" xfId="151" applyFont="1" applyFill="1" applyAlignment="1">
      <alignment vertical="top" wrapText="1"/>
    </xf>
    <xf numFmtId="0" fontId="87" fillId="45" borderId="0" xfId="151" applyFont="1" applyFill="1" applyAlignment="1">
      <alignment wrapText="1"/>
    </xf>
    <xf numFmtId="0" fontId="88" fillId="0" borderId="0" xfId="151" applyFont="1" applyAlignment="1">
      <alignment wrapText="1"/>
    </xf>
    <xf numFmtId="0" fontId="83" fillId="0" borderId="0" xfId="150" applyFont="1" applyAlignment="1">
      <alignment horizontal="center" vertical="center" wrapText="1"/>
    </xf>
    <xf numFmtId="173" fontId="83" fillId="0" borderId="0" xfId="150" applyNumberFormat="1" applyFont="1" applyAlignment="1">
      <alignment horizontal="center" vertical="center" wrapText="1"/>
    </xf>
    <xf numFmtId="0" fontId="82" fillId="0" borderId="0" xfId="155" applyFont="1" applyAlignment="1">
      <alignment vertical="top" wrapText="1"/>
    </xf>
    <xf numFmtId="173" fontId="54" fillId="0" borderId="0" xfId="151" applyNumberFormat="1" applyFont="1" applyAlignment="1">
      <alignment wrapText="1"/>
    </xf>
    <xf numFmtId="173" fontId="82" fillId="0" borderId="0" xfId="151" applyNumberFormat="1" applyFont="1" applyAlignment="1">
      <alignment wrapText="1"/>
    </xf>
    <xf numFmtId="9" fontId="88" fillId="0" borderId="0" xfId="157" applyFont="1" applyAlignment="1">
      <alignment wrapText="1"/>
    </xf>
    <xf numFmtId="176" fontId="88" fillId="0" borderId="0" xfId="151" applyNumberFormat="1" applyFont="1" applyAlignment="1">
      <alignment wrapText="1"/>
    </xf>
    <xf numFmtId="4" fontId="88" fillId="0" borderId="0" xfId="151" applyNumberFormat="1" applyFont="1" applyAlignment="1">
      <alignment wrapText="1"/>
    </xf>
    <xf numFmtId="0" fontId="82" fillId="46" borderId="33" xfId="155" applyFont="1" applyFill="1" applyBorder="1" applyAlignment="1">
      <alignment horizontal="center" vertical="top" wrapText="1"/>
    </xf>
    <xf numFmtId="0" fontId="82" fillId="46" borderId="33" xfId="155" applyFont="1" applyFill="1" applyBorder="1" applyAlignment="1">
      <alignment wrapText="1"/>
    </xf>
    <xf numFmtId="165" fontId="82" fillId="46" borderId="33" xfId="155" applyNumberFormat="1" applyFont="1" applyFill="1" applyBorder="1" applyAlignment="1">
      <alignment wrapText="1"/>
    </xf>
    <xf numFmtId="0" fontId="75" fillId="0" borderId="34" xfId="155" applyFont="1" applyBorder="1" applyAlignment="1">
      <alignment horizontal="center" vertical="center" wrapText="1"/>
    </xf>
    <xf numFmtId="0" fontId="75" fillId="0" borderId="34" xfId="155" applyFont="1" applyBorder="1" applyAlignment="1">
      <alignment horizontal="right" vertical="center" wrapText="1"/>
    </xf>
    <xf numFmtId="0" fontId="75" fillId="0" borderId="34" xfId="155" applyFont="1" applyBorder="1" applyAlignment="1">
      <alignment vertical="center" wrapText="1"/>
    </xf>
    <xf numFmtId="165" fontId="75" fillId="0" borderId="0" xfId="155" applyNumberFormat="1" applyFont="1" applyAlignment="1">
      <alignment vertical="center" wrapText="1"/>
    </xf>
    <xf numFmtId="9" fontId="50" fillId="0" borderId="0" xfId="157" applyFont="1" applyAlignment="1">
      <alignment wrapText="1"/>
    </xf>
    <xf numFmtId="173" fontId="75" fillId="0" borderId="0" xfId="151" applyNumberFormat="1" applyFont="1" applyAlignment="1">
      <alignment wrapText="1"/>
    </xf>
    <xf numFmtId="0" fontId="75" fillId="0" borderId="0" xfId="155" applyFont="1" applyAlignment="1">
      <alignment vertical="center" wrapText="1"/>
    </xf>
    <xf numFmtId="0" fontId="82" fillId="46" borderId="35" xfId="155" applyFont="1" applyFill="1" applyBorder="1" applyAlignment="1">
      <alignment horizontal="center" vertical="top" wrapText="1"/>
    </xf>
    <xf numFmtId="0" fontId="82" fillId="46" borderId="35" xfId="155" applyFont="1" applyFill="1" applyBorder="1" applyAlignment="1">
      <alignment wrapText="1"/>
    </xf>
    <xf numFmtId="165" fontId="82" fillId="46" borderId="35" xfId="155" applyNumberFormat="1" applyFont="1" applyFill="1" applyBorder="1" applyAlignment="1">
      <alignment wrapText="1"/>
    </xf>
    <xf numFmtId="0" fontId="90" fillId="0" borderId="0" xfId="155" applyFont="1" applyAlignment="1">
      <alignment wrapText="1"/>
    </xf>
    <xf numFmtId="0" fontId="88" fillId="0" borderId="0" xfId="154" applyFont="1" applyAlignment="1">
      <alignment wrapText="1"/>
    </xf>
    <xf numFmtId="0" fontId="88" fillId="0" borderId="0" xfId="155" applyFont="1" applyAlignment="1">
      <alignment wrapText="1"/>
    </xf>
    <xf numFmtId="177" fontId="84" fillId="0" borderId="36" xfId="158" applyNumberFormat="1" applyFont="1" applyBorder="1" applyAlignment="1">
      <alignment horizontal="center" vertical="center" wrapText="1"/>
    </xf>
    <xf numFmtId="0" fontId="84" fillId="0" borderId="32" xfId="158" applyFont="1" applyBorder="1" applyAlignment="1">
      <alignment horizontal="center" vertical="center" wrapText="1"/>
    </xf>
    <xf numFmtId="0" fontId="84" fillId="0" borderId="32" xfId="158" applyFont="1" applyBorder="1" applyAlignment="1">
      <alignment horizontal="right" vertical="center" wrapText="1"/>
    </xf>
    <xf numFmtId="4" fontId="84" fillId="0" borderId="32" xfId="158" applyNumberFormat="1" applyFont="1" applyBorder="1" applyAlignment="1">
      <alignment horizontal="center" vertical="center" wrapText="1"/>
    </xf>
    <xf numFmtId="4" fontId="84" fillId="0" borderId="37" xfId="158" applyNumberFormat="1" applyFont="1" applyBorder="1" applyAlignment="1">
      <alignment horizontal="center" vertical="center" wrapText="1"/>
    </xf>
    <xf numFmtId="0" fontId="91" fillId="0" borderId="0" xfId="158" applyFont="1" applyAlignment="1">
      <alignment vertical="top" wrapText="1"/>
    </xf>
    <xf numFmtId="0" fontId="84" fillId="0" borderId="0" xfId="158" applyFont="1" applyAlignment="1">
      <alignment vertical="top"/>
    </xf>
    <xf numFmtId="0" fontId="91" fillId="0" borderId="0" xfId="158" applyFont="1" applyAlignment="1">
      <alignment horizontal="center" vertical="top" wrapText="1"/>
    </xf>
    <xf numFmtId="177" fontId="91" fillId="0" borderId="0" xfId="158" applyNumberFormat="1" applyFont="1" applyAlignment="1">
      <alignment horizontal="left" vertical="top" wrapText="1"/>
    </xf>
    <xf numFmtId="0" fontId="91" fillId="0" borderId="0" xfId="158" applyFont="1" applyAlignment="1">
      <alignment wrapText="1"/>
    </xf>
    <xf numFmtId="0" fontId="91" fillId="0" borderId="0" xfId="158" applyFont="1" applyAlignment="1">
      <alignment horizontal="center" wrapText="1"/>
    </xf>
    <xf numFmtId="0" fontId="91" fillId="0" borderId="0" xfId="158" applyFont="1" applyAlignment="1">
      <alignment horizontal="right" wrapText="1"/>
    </xf>
    <xf numFmtId="4" fontId="91" fillId="0" borderId="0" xfId="158" applyNumberFormat="1" applyFont="1" applyAlignment="1">
      <alignment wrapText="1"/>
    </xf>
    <xf numFmtId="0" fontId="91" fillId="0" borderId="0" xfId="158" applyFont="1" applyAlignment="1">
      <alignment horizontal="left" wrapText="1" indent="1"/>
    </xf>
    <xf numFmtId="4" fontId="91" fillId="0" borderId="0" xfId="158" applyNumberFormat="1" applyFont="1"/>
    <xf numFmtId="177" fontId="91" fillId="0" borderId="28" xfId="158" applyNumberFormat="1" applyFont="1" applyBorder="1" applyAlignment="1">
      <alignment horizontal="left" vertical="top"/>
    </xf>
    <xf numFmtId="0" fontId="91" fillId="0" borderId="28" xfId="158" applyFont="1" applyBorder="1" applyAlignment="1">
      <alignment wrapText="1"/>
    </xf>
    <xf numFmtId="0" fontId="91" fillId="0" borderId="28" xfId="158" applyFont="1" applyBorder="1" applyAlignment="1">
      <alignment horizontal="center"/>
    </xf>
    <xf numFmtId="0" fontId="91" fillId="0" borderId="28" xfId="158" applyFont="1" applyBorder="1" applyAlignment="1">
      <alignment horizontal="right"/>
    </xf>
    <xf numFmtId="4" fontId="91" fillId="0" borderId="28" xfId="158" applyNumberFormat="1" applyFont="1" applyBorder="1"/>
    <xf numFmtId="0" fontId="91" fillId="0" borderId="0" xfId="158" applyFont="1" applyAlignment="1">
      <alignment horizontal="justify" wrapText="1"/>
    </xf>
    <xf numFmtId="4" fontId="92" fillId="0" borderId="38" xfId="158" applyNumberFormat="1" applyFont="1" applyBorder="1" applyAlignment="1">
      <alignment wrapText="1"/>
    </xf>
    <xf numFmtId="4" fontId="92" fillId="0" borderId="0" xfId="158" applyNumberFormat="1" applyFont="1" applyAlignment="1">
      <alignment wrapText="1"/>
    </xf>
    <xf numFmtId="0" fontId="84" fillId="0" borderId="0" xfId="158" applyFont="1" applyAlignment="1">
      <alignment horizontal="left"/>
    </xf>
    <xf numFmtId="0" fontId="91" fillId="0" borderId="0" xfId="158" applyFont="1" applyAlignment="1">
      <alignment horizontal="center"/>
    </xf>
    <xf numFmtId="0" fontId="91" fillId="0" borderId="0" xfId="158" applyFont="1"/>
    <xf numFmtId="177" fontId="91" fillId="0" borderId="0" xfId="158" applyNumberFormat="1" applyFont="1" applyAlignment="1">
      <alignment horizontal="left" vertical="top"/>
    </xf>
    <xf numFmtId="0" fontId="91" fillId="0" borderId="0" xfId="158" applyFont="1" applyAlignment="1">
      <alignment horizontal="justify"/>
    </xf>
    <xf numFmtId="0" fontId="91" fillId="0" borderId="0" xfId="158" applyFont="1" applyAlignment="1">
      <alignment horizontal="right"/>
    </xf>
    <xf numFmtId="0" fontId="91" fillId="0" borderId="0" xfId="158" applyFont="1" applyAlignment="1">
      <alignment horizontal="left" indent="1"/>
    </xf>
    <xf numFmtId="4" fontId="91" fillId="0" borderId="0" xfId="158" applyNumberFormat="1" applyFont="1" applyAlignment="1">
      <alignment vertical="top"/>
    </xf>
    <xf numFmtId="0" fontId="21" fillId="0" borderId="0" xfId="158" applyFont="1"/>
    <xf numFmtId="177" fontId="93" fillId="0" borderId="0" xfId="158" applyNumberFormat="1" applyFont="1" applyAlignment="1">
      <alignment horizontal="left" vertical="top"/>
    </xf>
    <xf numFmtId="0" fontId="93" fillId="0" borderId="0" xfId="158" applyFont="1" applyAlignment="1">
      <alignment horizontal="justify"/>
    </xf>
    <xf numFmtId="0" fontId="93" fillId="0" borderId="0" xfId="158" applyFont="1" applyAlignment="1">
      <alignment horizontal="center"/>
    </xf>
    <xf numFmtId="0" fontId="93" fillId="0" borderId="0" xfId="158" applyFont="1" applyAlignment="1">
      <alignment horizontal="right" wrapText="1"/>
    </xf>
    <xf numFmtId="0" fontId="91" fillId="0" borderId="0" xfId="158" applyFont="1" applyAlignment="1">
      <alignment horizontal="right" indent="2"/>
    </xf>
    <xf numFmtId="49" fontId="6" fillId="0" borderId="0" xfId="158" applyNumberFormat="1" applyFont="1" applyAlignment="1">
      <alignment horizontal="justify" vertical="top"/>
    </xf>
    <xf numFmtId="0" fontId="5" fillId="0" borderId="0" xfId="158" applyFont="1" applyAlignment="1">
      <alignment horizontal="left"/>
    </xf>
    <xf numFmtId="2" fontId="98" fillId="0" borderId="39" xfId="159" applyNumberFormat="1" applyFont="1" applyBorder="1" applyAlignment="1">
      <alignment horizontal="center" vertical="center" wrapText="1"/>
    </xf>
    <xf numFmtId="0" fontId="99" fillId="0" borderId="0" xfId="160" applyFont="1"/>
    <xf numFmtId="177" fontId="91" fillId="0" borderId="0" xfId="158" applyNumberFormat="1" applyFont="1" applyAlignment="1">
      <alignment horizontal="left" vertical="center"/>
    </xf>
    <xf numFmtId="4" fontId="91" fillId="0" borderId="0" xfId="158" applyNumberFormat="1" applyFont="1" applyAlignment="1">
      <alignment horizontal="right" vertical="center" wrapText="1"/>
    </xf>
    <xf numFmtId="0" fontId="91" fillId="0" borderId="0" xfId="158" applyFont="1" applyAlignment="1">
      <alignment horizontal="left" vertical="center" wrapText="1"/>
    </xf>
    <xf numFmtId="177" fontId="21" fillId="0" borderId="28" xfId="158" applyNumberFormat="1" applyFont="1" applyBorder="1" applyAlignment="1">
      <alignment horizontal="left" vertical="top" wrapText="1"/>
    </xf>
    <xf numFmtId="4" fontId="91" fillId="0" borderId="28" xfId="158" applyNumberFormat="1" applyFont="1" applyBorder="1" applyAlignment="1">
      <alignment wrapText="1"/>
    </xf>
    <xf numFmtId="177" fontId="21" fillId="0" borderId="0" xfId="158" applyNumberFormat="1" applyFont="1" applyAlignment="1">
      <alignment horizontal="left" vertical="top" wrapText="1"/>
    </xf>
    <xf numFmtId="4" fontId="84" fillId="0" borderId="38" xfId="158" applyNumberFormat="1" applyFont="1" applyBorder="1" applyAlignment="1">
      <alignment wrapText="1"/>
    </xf>
    <xf numFmtId="4" fontId="91" fillId="0" borderId="0" xfId="158" applyNumberFormat="1" applyFont="1" applyAlignment="1">
      <alignment horizontal="right" wrapText="1"/>
    </xf>
    <xf numFmtId="177" fontId="84" fillId="0" borderId="0" xfId="158" applyNumberFormat="1" applyFont="1" applyAlignment="1">
      <alignment horizontal="left" vertical="top" wrapText="1"/>
    </xf>
    <xf numFmtId="177" fontId="91" fillId="0" borderId="0" xfId="158" applyNumberFormat="1" applyFont="1" applyAlignment="1">
      <alignment horizontal="right" vertical="top" wrapText="1"/>
    </xf>
    <xf numFmtId="0" fontId="6" fillId="0" borderId="0" xfId="0" applyNumberFormat="1" applyFont="1" applyAlignment="1">
      <alignment horizontal="justify" vertical="top"/>
    </xf>
    <xf numFmtId="4" fontId="6" fillId="0" borderId="25" xfId="0" applyNumberFormat="1" applyFont="1" applyBorder="1" applyAlignment="1">
      <alignment horizontal="center" vertical="top"/>
    </xf>
    <xf numFmtId="4" fontId="8" fillId="0" borderId="0" xfId="0" applyNumberFormat="1" applyFont="1" applyAlignment="1">
      <alignment horizontal="justify" vertical="top"/>
    </xf>
    <xf numFmtId="4" fontId="53" fillId="0" borderId="0" xfId="0" applyNumberFormat="1" applyFont="1" applyAlignment="1">
      <alignment vertical="top"/>
    </xf>
    <xf numFmtId="166" fontId="53" fillId="0" borderId="0" xfId="0" applyFont="1" applyAlignment="1" applyProtection="1">
      <alignment horizontal="center" vertical="top"/>
      <protection locked="0"/>
    </xf>
    <xf numFmtId="4" fontId="6" fillId="0" borderId="26" xfId="0" applyNumberFormat="1" applyFont="1" applyBorder="1" applyAlignment="1">
      <alignment vertical="top"/>
    </xf>
    <xf numFmtId="4" fontId="6" fillId="0" borderId="0" xfId="0" applyNumberFormat="1" applyFont="1" applyAlignment="1">
      <alignment horizontal="center" vertical="top"/>
    </xf>
    <xf numFmtId="4" fontId="8" fillId="0" borderId="26" xfId="0" applyNumberFormat="1" applyFont="1" applyBorder="1" applyAlignment="1">
      <alignment vertical="top"/>
    </xf>
    <xf numFmtId="4" fontId="8" fillId="0" borderId="0" xfId="0" applyNumberFormat="1" applyFont="1" applyAlignment="1">
      <alignment vertical="top"/>
    </xf>
    <xf numFmtId="4" fontId="39" fillId="0" borderId="0" xfId="0" applyNumberFormat="1" applyFont="1" applyAlignment="1">
      <alignment horizontal="justify" vertical="top"/>
    </xf>
    <xf numFmtId="166" fontId="39" fillId="0" borderId="0" xfId="0" applyFont="1" applyAlignment="1" applyProtection="1">
      <alignment horizontal="center" vertical="top"/>
      <protection locked="0"/>
    </xf>
    <xf numFmtId="49" fontId="6" fillId="0" borderId="0" xfId="0" applyNumberFormat="1" applyFont="1" applyAlignment="1">
      <alignment horizontal="justify" wrapText="1"/>
    </xf>
    <xf numFmtId="49" fontId="6" fillId="0" borderId="0" xfId="0" applyNumberFormat="1" applyFont="1" applyAlignment="1">
      <alignment horizontal="justify"/>
    </xf>
    <xf numFmtId="49" fontId="7" fillId="0" borderId="0" xfId="0" applyNumberFormat="1" applyFont="1" applyAlignment="1">
      <alignment vertical="top" wrapText="1"/>
    </xf>
    <xf numFmtId="49" fontId="59" fillId="0" borderId="0" xfId="0" applyNumberFormat="1" applyFont="1" applyAlignment="1">
      <alignment horizontal="center" vertical="center"/>
    </xf>
    <xf numFmtId="166" fontId="59" fillId="0" borderId="0" xfId="0" applyFont="1" applyAlignment="1">
      <alignment horizontal="center" vertical="center"/>
    </xf>
    <xf numFmtId="2" fontId="10" fillId="0" borderId="28" xfId="0" applyNumberFormat="1" applyFont="1" applyBorder="1" applyAlignment="1">
      <alignment horizontal="center" vertical="center"/>
    </xf>
    <xf numFmtId="166" fontId="10" fillId="0" borderId="28" xfId="0" applyFont="1" applyBorder="1" applyAlignment="1">
      <alignment horizontal="center" vertical="center"/>
    </xf>
    <xf numFmtId="49" fontId="6" fillId="0" borderId="0" xfId="0" applyNumberFormat="1" applyFont="1" applyAlignment="1">
      <alignment vertical="top" wrapText="1"/>
    </xf>
    <xf numFmtId="166" fontId="0" fillId="0" borderId="0" xfId="0" applyAlignment="1">
      <alignment vertical="top"/>
    </xf>
    <xf numFmtId="49" fontId="5" fillId="0" borderId="0" xfId="0" applyNumberFormat="1" applyFont="1" applyAlignment="1">
      <alignment horizontal="justify" vertical="top"/>
    </xf>
    <xf numFmtId="4" fontId="6" fillId="0" borderId="0" xfId="0" applyNumberFormat="1" applyFont="1" applyAlignment="1">
      <alignment horizontal="justify" vertical="top" wrapText="1"/>
    </xf>
    <xf numFmtId="4" fontId="6" fillId="0" borderId="0" xfId="0" applyNumberFormat="1" applyFont="1" applyAlignment="1">
      <alignment horizontal="justify" vertical="top"/>
    </xf>
    <xf numFmtId="49" fontId="6" fillId="0" borderId="0" xfId="0" applyNumberFormat="1" applyFont="1" applyAlignment="1">
      <alignment horizontal="justify" vertical="top"/>
    </xf>
    <xf numFmtId="166" fontId="6" fillId="0" borderId="0" xfId="0" applyFont="1" applyAlignment="1">
      <alignment horizontal="justify" vertical="top"/>
    </xf>
    <xf numFmtId="49" fontId="6" fillId="0" borderId="0" xfId="0" applyNumberFormat="1" applyFont="1" applyAlignment="1">
      <alignment horizontal="justify" vertical="top" wrapText="1"/>
    </xf>
    <xf numFmtId="166" fontId="10" fillId="0" borderId="0" xfId="0" applyFont="1" applyAlignment="1">
      <alignment vertical="top"/>
    </xf>
    <xf numFmtId="166" fontId="5" fillId="0" borderId="0" xfId="0" applyFont="1" applyAlignment="1">
      <alignment horizontal="justify" vertical="top"/>
    </xf>
    <xf numFmtId="166" fontId="6" fillId="0" borderId="0" xfId="0" applyFont="1" applyAlignment="1">
      <alignment horizontal="justify" vertical="top" wrapText="1"/>
    </xf>
    <xf numFmtId="166" fontId="0" fillId="0" borderId="0" xfId="0"/>
    <xf numFmtId="166" fontId="0" fillId="0" borderId="28" xfId="0" applyBorder="1"/>
    <xf numFmtId="0" fontId="6" fillId="0" borderId="0" xfId="0" applyNumberFormat="1" applyFont="1" applyAlignment="1">
      <alignment horizontal="justify" vertical="top" wrapText="1"/>
    </xf>
    <xf numFmtId="0" fontId="6" fillId="0" borderId="0" xfId="0" applyNumberFormat="1" applyFont="1" applyAlignment="1">
      <alignment horizontal="justify" vertical="top"/>
    </xf>
    <xf numFmtId="166" fontId="8" fillId="0" borderId="26" xfId="0" applyFont="1" applyBorder="1" applyAlignment="1">
      <alignment horizontal="justify" vertical="top"/>
    </xf>
    <xf numFmtId="166" fontId="7" fillId="0" borderId="0" xfId="0" applyFont="1" applyAlignment="1">
      <alignment horizontal="justify" vertical="top"/>
    </xf>
    <xf numFmtId="166" fontId="39" fillId="0" borderId="0" xfId="0" applyFont="1" applyAlignment="1">
      <alignment horizontal="justify" vertical="top" wrapText="1"/>
    </xf>
    <xf numFmtId="164" fontId="6" fillId="0" borderId="0" xfId="121" applyFont="1" applyAlignment="1">
      <alignment horizontal="justify" vertical="top" wrapText="1"/>
    </xf>
    <xf numFmtId="166" fontId="3" fillId="0" borderId="0" xfId="0" applyFont="1" applyAlignment="1">
      <alignment vertical="top"/>
    </xf>
    <xf numFmtId="166" fontId="22" fillId="0" borderId="0" xfId="0" applyFont="1" applyAlignment="1">
      <alignment horizontal="justify" vertical="top"/>
    </xf>
    <xf numFmtId="49" fontId="8" fillId="0" borderId="26" xfId="0" applyNumberFormat="1" applyFont="1" applyBorder="1" applyAlignment="1">
      <alignment horizontal="justify" vertical="top"/>
    </xf>
    <xf numFmtId="0" fontId="6" fillId="0" borderId="0" xfId="0" applyNumberFormat="1" applyFont="1" applyAlignment="1">
      <alignment horizontal="left" vertical="top" wrapText="1"/>
    </xf>
    <xf numFmtId="0" fontId="6" fillId="0" borderId="0" xfId="0" applyNumberFormat="1" applyFont="1" applyAlignment="1">
      <alignment horizontal="left" vertical="top"/>
    </xf>
    <xf numFmtId="164" fontId="39" fillId="0" borderId="0" xfId="121" applyFont="1" applyAlignment="1">
      <alignment horizontal="justify" vertical="top" wrapText="1"/>
    </xf>
    <xf numFmtId="0" fontId="39" fillId="0" borderId="0" xfId="0" applyNumberFormat="1" applyFont="1" applyAlignment="1">
      <alignment horizontal="left" vertical="top" wrapText="1"/>
    </xf>
    <xf numFmtId="166" fontId="61" fillId="0" borderId="0" xfId="0" applyFont="1" applyAlignment="1">
      <alignment horizontal="justify" vertical="top" wrapText="1"/>
    </xf>
    <xf numFmtId="166" fontId="61" fillId="0" borderId="0" xfId="0" applyFont="1" applyAlignment="1">
      <alignment horizontal="justify" vertical="top"/>
    </xf>
    <xf numFmtId="166" fontId="2" fillId="0" borderId="0" xfId="0" applyFont="1" applyAlignment="1">
      <alignment vertical="top"/>
    </xf>
    <xf numFmtId="166" fontId="54" fillId="0" borderId="0" xfId="0" applyFont="1" applyAlignment="1">
      <alignment horizontal="justify" vertical="top" wrapText="1"/>
    </xf>
    <xf numFmtId="166" fontId="54" fillId="0" borderId="0" xfId="0" applyFont="1" applyAlignment="1">
      <alignment horizontal="justify" vertical="top"/>
    </xf>
    <xf numFmtId="164" fontId="56" fillId="0" borderId="0" xfId="121" applyFont="1" applyAlignment="1">
      <alignment horizontal="justify" vertical="top" wrapText="1"/>
    </xf>
    <xf numFmtId="164" fontId="62" fillId="0" borderId="0" xfId="121" applyFont="1" applyAlignment="1">
      <alignment horizontal="justify" vertical="top" wrapText="1"/>
    </xf>
    <xf numFmtId="166" fontId="64" fillId="0" borderId="0" xfId="0" applyFont="1" applyAlignment="1">
      <alignment horizontal="justify" vertical="top"/>
    </xf>
    <xf numFmtId="164" fontId="11" fillId="0" borderId="0" xfId="121" applyFont="1" applyAlignment="1">
      <alignment horizontal="justify" vertical="top" wrapText="1"/>
    </xf>
    <xf numFmtId="49" fontId="18" fillId="0" borderId="25" xfId="149" applyNumberFormat="1" applyFont="1" applyBorder="1" applyAlignment="1">
      <alignment horizontal="center" vertical="center" wrapText="1"/>
    </xf>
    <xf numFmtId="0" fontId="84" fillId="0" borderId="0" xfId="155" applyFont="1" applyAlignment="1">
      <alignment horizontal="left" vertical="center"/>
    </xf>
    <xf numFmtId="0" fontId="21" fillId="0" borderId="0" xfId="150" applyFont="1" applyAlignment="1">
      <alignment vertical="center"/>
    </xf>
    <xf numFmtId="0" fontId="50" fillId="0" borderId="0" xfId="158" applyFont="1" applyAlignment="1">
      <alignment horizontal="left" vertical="top" wrapText="1"/>
    </xf>
    <xf numFmtId="177" fontId="84" fillId="0" borderId="0" xfId="158" applyNumberFormat="1" applyFont="1" applyAlignment="1">
      <alignment horizontal="left" vertical="top" wrapText="1"/>
    </xf>
  </cellXfs>
  <cellStyles count="161">
    <cellStyle name="20 % – Poudarek1" xfId="1" builtinId="30" customBuiltin="1"/>
    <cellStyle name="20 % – Poudarek2" xfId="2" builtinId="34" customBuiltin="1"/>
    <cellStyle name="20 % – Poudarek3" xfId="3" builtinId="38" customBuiltin="1"/>
    <cellStyle name="20 % – Poudarek4" xfId="4" builtinId="42" customBuiltin="1"/>
    <cellStyle name="20 % – Poudarek5" xfId="5" builtinId="46" customBuiltin="1"/>
    <cellStyle name="20 % – Poudarek6" xfId="6" builtinId="50" customBuiltin="1"/>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builtinId="31" customBuiltin="1"/>
    <cellStyle name="40 % – Poudarek2" xfId="14" builtinId="35" customBuiltin="1"/>
    <cellStyle name="40 % – Poudarek3" xfId="15" builtinId="39" customBuiltin="1"/>
    <cellStyle name="40 % – Poudarek4" xfId="16" builtinId="43" customBuiltin="1"/>
    <cellStyle name="40 % – Poudarek5" xfId="17" builtinId="47" customBuiltin="1"/>
    <cellStyle name="40 % – Poudarek6" xfId="18" builtinId="51" customBuiltin="1"/>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builtinId="32" customBuiltin="1"/>
    <cellStyle name="60 % – Poudarek2" xfId="26" builtinId="36" customBuiltin="1"/>
    <cellStyle name="60 % – Poudarek3" xfId="27" builtinId="40" customBuiltin="1"/>
    <cellStyle name="60 % – Poudarek4" xfId="28" builtinId="44" customBuiltin="1"/>
    <cellStyle name="60 % – Poudarek5" xfId="29" builtinId="48" customBuiltin="1"/>
    <cellStyle name="60 % – Poudarek6" xfId="30" builtinId="52" customBuiltin="1"/>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xr:uid="{00000000-0005-0000-0000-000024000000}"/>
    <cellStyle name="Accent2" xfId="38" xr:uid="{00000000-0005-0000-0000-000025000000}"/>
    <cellStyle name="Accent3" xfId="39" xr:uid="{00000000-0005-0000-0000-000026000000}"/>
    <cellStyle name="Accent4" xfId="40" xr:uid="{00000000-0005-0000-0000-000027000000}"/>
    <cellStyle name="Accent5" xfId="41" xr:uid="{00000000-0005-0000-0000-000028000000}"/>
    <cellStyle name="Accent6" xfId="42" xr:uid="{00000000-0005-0000-0000-000029000000}"/>
    <cellStyle name="Background" xfId="43" xr:uid="{00000000-0005-0000-0000-00002A000000}"/>
    <cellStyle name="Bad" xfId="44" xr:uid="{00000000-0005-0000-0000-00002B000000}"/>
    <cellStyle name="Calculation" xfId="45" xr:uid="{00000000-0005-0000-0000-00002C000000}"/>
    <cellStyle name="Card" xfId="46" xr:uid="{00000000-0005-0000-0000-00002D000000}"/>
    <cellStyle name="Card B" xfId="47" xr:uid="{00000000-0005-0000-0000-00002E000000}"/>
    <cellStyle name="Card BL" xfId="48" xr:uid="{00000000-0005-0000-0000-00002F000000}"/>
    <cellStyle name="Card BR" xfId="49" xr:uid="{00000000-0005-0000-0000-000030000000}"/>
    <cellStyle name="Card L" xfId="50" xr:uid="{00000000-0005-0000-0000-000031000000}"/>
    <cellStyle name="Card R" xfId="51" xr:uid="{00000000-0005-0000-0000-000032000000}"/>
    <cellStyle name="Card T" xfId="52" xr:uid="{00000000-0005-0000-0000-000033000000}"/>
    <cellStyle name="Card TL" xfId="53" xr:uid="{00000000-0005-0000-0000-000034000000}"/>
    <cellStyle name="Card TR" xfId="54" xr:uid="{00000000-0005-0000-0000-000035000000}"/>
    <cellStyle name="Card_obrtna dela" xfId="55" xr:uid="{00000000-0005-0000-0000-000036000000}"/>
    <cellStyle name="Check Cell" xfId="56" xr:uid="{00000000-0005-0000-0000-000037000000}"/>
    <cellStyle name="Column Header" xfId="57" xr:uid="{00000000-0005-0000-0000-000038000000}"/>
    <cellStyle name="Comma_dus sestavljanka" xfId="58" xr:uid="{00000000-0005-0000-0000-000039000000}"/>
    <cellStyle name="Currency [0]_dus sestavljanka" xfId="59" xr:uid="{00000000-0005-0000-0000-00003A000000}"/>
    <cellStyle name="Currency_dus sestavljanka" xfId="60" xr:uid="{00000000-0005-0000-0000-00003B000000}"/>
    <cellStyle name="Dobro" xfId="61" builtinId="26" customBuiltin="1"/>
    <cellStyle name="Excel Built-in 20% - Accent1" xfId="62" xr:uid="{00000000-0005-0000-0000-00003D000000}"/>
    <cellStyle name="Excel Built-in 20% - Accent2" xfId="63" xr:uid="{00000000-0005-0000-0000-00003E000000}"/>
    <cellStyle name="Excel Built-in 20% - Accent3" xfId="64" xr:uid="{00000000-0005-0000-0000-00003F000000}"/>
    <cellStyle name="Excel Built-in 20% - Accent4" xfId="65" xr:uid="{00000000-0005-0000-0000-000040000000}"/>
    <cellStyle name="Excel Built-in 20% - Accent5" xfId="66" xr:uid="{00000000-0005-0000-0000-000041000000}"/>
    <cellStyle name="Excel Built-in 20% - Accent6" xfId="67" xr:uid="{00000000-0005-0000-0000-000042000000}"/>
    <cellStyle name="Excel Built-in 40% - Accent1" xfId="68" xr:uid="{00000000-0005-0000-0000-000043000000}"/>
    <cellStyle name="Excel Built-in 40% - Accent2" xfId="69" xr:uid="{00000000-0005-0000-0000-000044000000}"/>
    <cellStyle name="Excel Built-in 40% - Accent3" xfId="70" xr:uid="{00000000-0005-0000-0000-000045000000}"/>
    <cellStyle name="Excel Built-in 40% - Accent4" xfId="71" xr:uid="{00000000-0005-0000-0000-000046000000}"/>
    <cellStyle name="Excel Built-in 40% - Accent5" xfId="72" xr:uid="{00000000-0005-0000-0000-000047000000}"/>
    <cellStyle name="Excel Built-in 40% - Accent6" xfId="73" xr:uid="{00000000-0005-0000-0000-000048000000}"/>
    <cellStyle name="Excel Built-in 60% - Accent1" xfId="74" xr:uid="{00000000-0005-0000-0000-000049000000}"/>
    <cellStyle name="Excel Built-in 60% - Accent2" xfId="75" xr:uid="{00000000-0005-0000-0000-00004A000000}"/>
    <cellStyle name="Excel Built-in 60% - Accent3" xfId="76" xr:uid="{00000000-0005-0000-0000-00004B000000}"/>
    <cellStyle name="Excel Built-in 60% - Accent4" xfId="77" xr:uid="{00000000-0005-0000-0000-00004C000000}"/>
    <cellStyle name="Excel Built-in 60% - Accent5" xfId="78" xr:uid="{00000000-0005-0000-0000-00004D000000}"/>
    <cellStyle name="Excel Built-in 60% - Accent6" xfId="79" xr:uid="{00000000-0005-0000-0000-00004E000000}"/>
    <cellStyle name="Excel Built-in Accent1" xfId="80" xr:uid="{00000000-0005-0000-0000-00004F000000}"/>
    <cellStyle name="Excel Built-in Accent2" xfId="81" xr:uid="{00000000-0005-0000-0000-000050000000}"/>
    <cellStyle name="Excel Built-in Accent3" xfId="82" xr:uid="{00000000-0005-0000-0000-000051000000}"/>
    <cellStyle name="Excel Built-in Accent4" xfId="83" xr:uid="{00000000-0005-0000-0000-000052000000}"/>
    <cellStyle name="Excel Built-in Accent5" xfId="84" xr:uid="{00000000-0005-0000-0000-000053000000}"/>
    <cellStyle name="Excel Built-in Accent6" xfId="85" xr:uid="{00000000-0005-0000-0000-000054000000}"/>
    <cellStyle name="Excel Built-in Bad" xfId="86" xr:uid="{00000000-0005-0000-0000-000055000000}"/>
    <cellStyle name="Excel Built-in Calculation" xfId="87" xr:uid="{00000000-0005-0000-0000-000056000000}"/>
    <cellStyle name="Excel Built-in Check Cell" xfId="88" xr:uid="{00000000-0005-0000-0000-000057000000}"/>
    <cellStyle name="Excel Built-in Explanatory Text" xfId="89" xr:uid="{00000000-0005-0000-0000-000058000000}"/>
    <cellStyle name="Excel Built-in Good" xfId="90" xr:uid="{00000000-0005-0000-0000-000059000000}"/>
    <cellStyle name="Excel Built-in Heading 1" xfId="91" xr:uid="{00000000-0005-0000-0000-00005A000000}"/>
    <cellStyle name="Excel Built-in Heading 2" xfId="92" xr:uid="{00000000-0005-0000-0000-00005B000000}"/>
    <cellStyle name="Excel Built-in Heading 3" xfId="93" xr:uid="{00000000-0005-0000-0000-00005C000000}"/>
    <cellStyle name="Excel Built-in Heading 4" xfId="94" xr:uid="{00000000-0005-0000-0000-00005D000000}"/>
    <cellStyle name="Excel Built-in Input" xfId="95" xr:uid="{00000000-0005-0000-0000-00005E000000}"/>
    <cellStyle name="Excel Built-in Linked Cell" xfId="96" xr:uid="{00000000-0005-0000-0000-00005F000000}"/>
    <cellStyle name="Excel Built-in Neutral" xfId="97" xr:uid="{00000000-0005-0000-0000-000060000000}"/>
    <cellStyle name="Excel Built-in Normal" xfId="98" xr:uid="{00000000-0005-0000-0000-000061000000}"/>
    <cellStyle name="Excel Built-in Note" xfId="99" xr:uid="{00000000-0005-0000-0000-000062000000}"/>
    <cellStyle name="Excel Built-in Output" xfId="100" xr:uid="{00000000-0005-0000-0000-000063000000}"/>
    <cellStyle name="Excel Built-in Title" xfId="101" xr:uid="{00000000-0005-0000-0000-000064000000}"/>
    <cellStyle name="Excel Built-in Total" xfId="102" xr:uid="{00000000-0005-0000-0000-000065000000}"/>
    <cellStyle name="Excel Built-in Warning Text" xfId="103" xr:uid="{00000000-0005-0000-0000-000066000000}"/>
    <cellStyle name="Explanatory Text" xfId="104" xr:uid="{00000000-0005-0000-0000-000067000000}"/>
    <cellStyle name="Good" xfId="105" xr:uid="{00000000-0005-0000-0000-000068000000}"/>
    <cellStyle name="Heading 1" xfId="106" xr:uid="{00000000-0005-0000-0000-000069000000}"/>
    <cellStyle name="Heading 2" xfId="107" xr:uid="{00000000-0005-0000-0000-00006A000000}"/>
    <cellStyle name="Heading 3" xfId="108" xr:uid="{00000000-0005-0000-0000-00006B000000}"/>
    <cellStyle name="Heading 4" xfId="109" xr:uid="{00000000-0005-0000-0000-00006C000000}"/>
    <cellStyle name="Input" xfId="110" xr:uid="{00000000-0005-0000-0000-00006D000000}"/>
    <cellStyle name="Izhod" xfId="111" builtinId="21" customBuiltin="1"/>
    <cellStyle name="Linked Cell" xfId="112" xr:uid="{00000000-0005-0000-0000-00006F000000}"/>
    <cellStyle name="Naslov" xfId="113" builtinId="15" customBuiltin="1"/>
    <cellStyle name="Naslov 1" xfId="114" builtinId="16" customBuiltin="1"/>
    <cellStyle name="Naslov 2" xfId="115" builtinId="17" customBuiltin="1"/>
    <cellStyle name="Naslov 3" xfId="116" builtinId="18" customBuiltin="1"/>
    <cellStyle name="Naslov 4" xfId="117" builtinId="19" customBuiltin="1"/>
    <cellStyle name="Navadno" xfId="0" builtinId="0"/>
    <cellStyle name="Navadno 13" xfId="144" xr:uid="{FCAE8E76-7F8D-4B72-B9FB-D29203D033D5}"/>
    <cellStyle name="Navadno 2" xfId="118" xr:uid="{00000000-0005-0000-0000-000076000000}"/>
    <cellStyle name="Navadno 2 2" xfId="149" xr:uid="{82467255-2649-4F69-9111-8F31B86222B2}"/>
    <cellStyle name="Navadno 20 2" xfId="146" xr:uid="{B071B9B0-8A76-4CB5-94A2-7CEEA7C3D77C}"/>
    <cellStyle name="Navadno 3" xfId="119" xr:uid="{00000000-0005-0000-0000-000077000000}"/>
    <cellStyle name="Navadno 3 2" xfId="153" xr:uid="{2210D170-84DB-4E86-8C5B-B8E312D6D728}"/>
    <cellStyle name="Navadno 4" xfId="120" xr:uid="{00000000-0005-0000-0000-000078000000}"/>
    <cellStyle name="Navadno 4 2" xfId="159" xr:uid="{8A2B88B5-FD5C-4149-995A-DB79EC6C8CE4}"/>
    <cellStyle name="Navadno 5" xfId="145" xr:uid="{F67764ED-C3F0-4EA6-8A20-05C64728C685}"/>
    <cellStyle name="Navadno 6" xfId="147" xr:uid="{C343595D-B692-4B01-8EB0-49D7241A09D1}"/>
    <cellStyle name="Navadno 7" xfId="150" xr:uid="{1341058A-70FC-4126-994F-9004D1C82F28}"/>
    <cellStyle name="Navadno 8" xfId="158" xr:uid="{79119A3E-CF18-439C-9174-0D0931FB55F0}"/>
    <cellStyle name="Navadno_POPIS DEL_OMV-TEPANJE_PGD_9.APRIL.03črno" xfId="121" xr:uid="{00000000-0005-0000-0000-00007A000000}"/>
    <cellStyle name="Navadno_Popis_LENA_LEVEC_PGD" xfId="152" xr:uid="{A6A6FF70-5950-456E-B01D-74092DB52CAD}"/>
    <cellStyle name="Navadno_POPISROGAŠKA" xfId="156" xr:uid="{9365DB80-6C26-4161-8F70-68419BED325E}"/>
    <cellStyle name="Navadno_POPISSIBKI_V2" xfId="155" xr:uid="{C17D0F96-80FE-4D49-B906-534A409161F7}"/>
    <cellStyle name="Navadno_Prazen popis1" xfId="154" xr:uid="{07689FB1-70FB-44E9-8A0F-FE2A7D9F61C8}"/>
    <cellStyle name="Navadno_TUS_Planet popis" xfId="151" xr:uid="{BCF81D2E-4056-4125-9B00-C047631DF08E}"/>
    <cellStyle name="Navadno_Volume 4_CERO_Celje_1_Odlagaliçźe 2" xfId="160" xr:uid="{23380715-94C4-4755-98D9-3715075097A9}"/>
    <cellStyle name="Neutral" xfId="122" xr:uid="{00000000-0005-0000-0000-00007B000000}"/>
    <cellStyle name="Nevtralno" xfId="123" builtinId="28" customBuiltin="1"/>
    <cellStyle name="Normal_04-033- NPK POPIS PZR-E" xfId="148" xr:uid="{CF6791FE-CDA8-46BB-9A2B-BCD5738A3460}"/>
    <cellStyle name="Note" xfId="124" xr:uid="{00000000-0005-0000-0000-00007E000000}"/>
    <cellStyle name="Odstotek 2" xfId="157" xr:uid="{0EF15287-6B28-4491-B596-A17ADDEBB584}"/>
    <cellStyle name="Opomba" xfId="125" builtinId="10" customBuiltin="1"/>
    <cellStyle name="Opozorilo" xfId="126" builtinId="11" customBuiltin="1"/>
    <cellStyle name="Output" xfId="127" xr:uid="{00000000-0005-0000-0000-000081000000}"/>
    <cellStyle name="Pojasnjevalno besedilo" xfId="128" builtinId="53" customBuiltin="1"/>
    <cellStyle name="Poudarek1" xfId="129" builtinId="29" customBuiltin="1"/>
    <cellStyle name="Poudarek2" xfId="130" builtinId="33" customBuiltin="1"/>
    <cellStyle name="Poudarek3" xfId="131" builtinId="37" customBuiltin="1"/>
    <cellStyle name="Poudarek4" xfId="132" builtinId="41" customBuiltin="1"/>
    <cellStyle name="Poudarek5" xfId="133" builtinId="45" customBuiltin="1"/>
    <cellStyle name="Poudarek6" xfId="134" builtinId="49" customBuiltin="1"/>
    <cellStyle name="Povezana celica" xfId="135" builtinId="24" customBuiltin="1"/>
    <cellStyle name="Preveri celico" xfId="136" builtinId="23" customBuiltin="1"/>
    <cellStyle name="Računanje" xfId="137" builtinId="22" customBuiltin="1"/>
    <cellStyle name="Slabo" xfId="138" builtinId="27" customBuiltin="1"/>
    <cellStyle name="Title" xfId="139" xr:uid="{00000000-0005-0000-0000-00008D000000}"/>
    <cellStyle name="Total" xfId="140" xr:uid="{00000000-0005-0000-0000-00008E000000}"/>
    <cellStyle name="Vnos" xfId="141" builtinId="20" customBuiltin="1"/>
    <cellStyle name="Vsota" xfId="142" builtinId="25" customBuiltin="1"/>
    <cellStyle name="Warning Text" xfId="143" xr:uid="{00000000-0005-0000-0000-00009100000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3</xdr:col>
      <xdr:colOff>990600</xdr:colOff>
      <xdr:row>3</xdr:row>
      <xdr:rowOff>85725</xdr:rowOff>
    </xdr:to>
    <xdr:pic>
      <xdr:nvPicPr>
        <xdr:cNvPr id="2" name="Slika 3">
          <a:extLst>
            <a:ext uri="{FF2B5EF4-FFF2-40B4-BE49-F238E27FC236}">
              <a16:creationId xmlns:a16="http://schemas.microsoft.com/office/drawing/2014/main" id="{E62311A3-F95F-475C-A8DD-60FE01F76A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6540" t="21484" r="57288" b="69997"/>
        <a:stretch>
          <a:fillRect/>
        </a:stretch>
      </xdr:blipFill>
      <xdr:spPr bwMode="auto">
        <a:xfrm>
          <a:off x="85725" y="161925"/>
          <a:ext cx="480060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PB%20VOJNIK\PRENOVA%202023%20PZI\PRITLI&#268;JE\I&#381;O\STROJNE\P%201070-23%20-%20PBV%20-%20I&#381;O_V1_POPIS_SI.xlsx" TargetMode="External"/><Relationship Id="rId1" Type="http://schemas.openxmlformats.org/officeDocument/2006/relationships/externalLinkPath" Target="/PB%20VOJNIK/PRENOVA%202023%20PZI/PRITLI&#268;JE/I&#381;O/STROJNE/P%201070-23%20-%20PBV%20-%20I&#381;O_V1_POPIS_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_REKAPITULACIJA"/>
      <sheetName val="SI_POPIS"/>
    </sheetNames>
    <sheetDataSet>
      <sheetData sheetId="0"/>
      <sheetData sheetId="1">
        <row r="3">
          <cell r="A3" t="str">
            <v>1     DEMONTAŽNA IN RUŠITVENA DELA</v>
          </cell>
        </row>
        <row r="24">
          <cell r="A24" t="str">
            <v>2     OGREVANJE IN POHLAJEVANJE</v>
          </cell>
        </row>
        <row r="108">
          <cell r="A108" t="str">
            <v>3     PREZRAČEVANJE</v>
          </cell>
        </row>
        <row r="128">
          <cell r="A128" t="str">
            <v>4     VODOVOD, KANALIZACIJA</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lan.cehner@outlook.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1"/>
  <sheetViews>
    <sheetView showZeros="0" tabSelected="1" view="pageBreakPreview" topLeftCell="A11" zoomScaleNormal="100" zoomScaleSheetLayoutView="100" workbookViewId="0">
      <selection activeCell="D29" sqref="D29"/>
    </sheetView>
  </sheetViews>
  <sheetFormatPr defaultRowHeight="15"/>
  <cols>
    <col min="1" max="1" width="4.85546875" customWidth="1"/>
    <col min="2" max="2" width="25.42578125" style="4" customWidth="1"/>
    <col min="3" max="3" width="14.5703125" style="4" customWidth="1"/>
    <col min="4" max="4" width="35.5703125" customWidth="1"/>
    <col min="5" max="5" width="1.28515625" customWidth="1"/>
    <col min="6" max="6" width="11" bestFit="1" customWidth="1"/>
  </cols>
  <sheetData>
    <row r="1" spans="1:5" ht="17.25" customHeight="1">
      <c r="A1" s="341" t="s">
        <v>85</v>
      </c>
      <c r="B1" s="342"/>
      <c r="C1" s="342"/>
      <c r="D1" s="342"/>
      <c r="E1" s="1"/>
    </row>
    <row r="2" spans="1:5" ht="18" customHeight="1">
      <c r="A2" s="343" t="s">
        <v>86</v>
      </c>
      <c r="B2" s="344"/>
      <c r="C2" s="344"/>
      <c r="D2" s="344"/>
    </row>
    <row r="3" spans="1:5" ht="9.75" customHeight="1">
      <c r="A3" s="71" t="s">
        <v>56</v>
      </c>
      <c r="B3" s="1"/>
      <c r="C3" s="1"/>
      <c r="D3" s="1"/>
      <c r="E3" s="1"/>
    </row>
    <row r="4" spans="1:5">
      <c r="A4" s="2"/>
      <c r="B4" s="3"/>
      <c r="C4" s="3"/>
    </row>
    <row r="5" spans="1:5" s="5" customFormat="1" ht="18">
      <c r="A5" s="7"/>
      <c r="B5" s="44" t="s">
        <v>100</v>
      </c>
      <c r="C5" s="24"/>
    </row>
    <row r="6" spans="1:5" s="5" customFormat="1">
      <c r="A6" s="7"/>
      <c r="B6" s="25"/>
      <c r="C6" s="25"/>
      <c r="D6" s="12"/>
    </row>
    <row r="7" spans="1:5" s="5" customFormat="1">
      <c r="A7" s="7"/>
      <c r="B7" s="25"/>
      <c r="C7" s="25"/>
      <c r="D7" s="12"/>
    </row>
    <row r="8" spans="1:5" s="12" customFormat="1" ht="38.25" customHeight="1">
      <c r="A8" s="7"/>
      <c r="B8" s="42" t="s">
        <v>57</v>
      </c>
      <c r="C8" s="345" t="s">
        <v>101</v>
      </c>
      <c r="D8" s="346"/>
    </row>
    <row r="9" spans="1:5" s="5" customFormat="1">
      <c r="A9" s="7"/>
      <c r="B9" s="42"/>
      <c r="C9" s="25"/>
      <c r="D9" s="12"/>
    </row>
    <row r="10" spans="1:5" s="12" customFormat="1" ht="48.75" customHeight="1">
      <c r="A10" s="7"/>
      <c r="B10" s="42" t="s">
        <v>58</v>
      </c>
      <c r="C10" s="345" t="s">
        <v>102</v>
      </c>
      <c r="D10" s="346"/>
    </row>
    <row r="11" spans="1:5" s="5" customFormat="1">
      <c r="A11" s="7"/>
      <c r="B11" s="42"/>
      <c r="C11" s="25"/>
      <c r="D11" s="12"/>
    </row>
    <row r="12" spans="1:5" s="5" customFormat="1">
      <c r="A12" s="7"/>
      <c r="B12" s="42"/>
      <c r="C12" s="25"/>
      <c r="D12" s="12"/>
    </row>
    <row r="13" spans="1:5" s="5" customFormat="1">
      <c r="A13" s="7"/>
      <c r="B13" s="42" t="s">
        <v>59</v>
      </c>
      <c r="C13" s="25" t="s">
        <v>103</v>
      </c>
      <c r="D13" s="43" t="s">
        <v>104</v>
      </c>
    </row>
    <row r="14" spans="1:5" s="5" customFormat="1">
      <c r="A14" s="7"/>
      <c r="B14" s="42"/>
      <c r="C14" s="11"/>
      <c r="D14" s="12"/>
    </row>
    <row r="15" spans="1:5" s="5" customFormat="1">
      <c r="A15" s="7"/>
      <c r="B15" s="25"/>
      <c r="C15" s="25"/>
      <c r="D15" s="12"/>
    </row>
    <row r="16" spans="1:5" s="5" customFormat="1" ht="18">
      <c r="A16" s="7"/>
      <c r="B16" s="44" t="s">
        <v>60</v>
      </c>
      <c r="C16" s="24"/>
      <c r="D16" s="12"/>
    </row>
    <row r="17" spans="1:6" s="5" customFormat="1">
      <c r="A17" s="7"/>
      <c r="B17" s="11"/>
      <c r="C17" s="11"/>
      <c r="D17" s="12"/>
    </row>
    <row r="18" spans="1:6" s="5" customFormat="1">
      <c r="A18" s="7"/>
      <c r="B18" s="11"/>
      <c r="C18" s="11"/>
      <c r="D18" s="12"/>
    </row>
    <row r="19" spans="1:6" s="5" customFormat="1">
      <c r="A19" s="7"/>
      <c r="B19" s="11" t="s">
        <v>75</v>
      </c>
      <c r="C19" s="11"/>
      <c r="D19" s="22">
        <f>D59</f>
        <v>0</v>
      </c>
      <c r="E19" s="26"/>
      <c r="F19" s="27"/>
    </row>
    <row r="20" spans="1:6" s="5" customFormat="1" ht="7.5" customHeight="1">
      <c r="A20" s="8"/>
      <c r="B20" s="28"/>
      <c r="C20" s="28"/>
      <c r="D20" s="22"/>
    </row>
    <row r="21" spans="1:6" s="5" customFormat="1">
      <c r="A21" s="7"/>
      <c r="B21" s="11" t="s">
        <v>76</v>
      </c>
      <c r="C21" s="11"/>
      <c r="D21" s="22">
        <f>D88</f>
        <v>0</v>
      </c>
      <c r="E21" s="26"/>
    </row>
    <row r="22" spans="1:6" s="5" customFormat="1" ht="7.5" customHeight="1">
      <c r="A22" s="8"/>
      <c r="B22" s="28"/>
      <c r="C22" s="28"/>
      <c r="D22" s="22"/>
    </row>
    <row r="23" spans="1:6" s="5" customFormat="1">
      <c r="A23" s="7"/>
      <c r="B23" s="42" t="s">
        <v>77</v>
      </c>
      <c r="C23" s="11"/>
      <c r="D23" s="22">
        <f>'C-pohištvo'!E133</f>
        <v>0</v>
      </c>
      <c r="E23" s="26"/>
      <c r="F23" s="27"/>
    </row>
    <row r="24" spans="1:6" s="5" customFormat="1" ht="7.5" customHeight="1">
      <c r="A24" s="8"/>
      <c r="B24" s="28"/>
      <c r="C24" s="28"/>
      <c r="D24" s="22"/>
    </row>
    <row r="25" spans="1:6" s="5" customFormat="1">
      <c r="A25" s="7"/>
      <c r="B25" s="11" t="s">
        <v>78</v>
      </c>
      <c r="C25" s="11"/>
      <c r="D25" s="22">
        <f>D.Rekapitulacija!D34</f>
        <v>0</v>
      </c>
    </row>
    <row r="26" spans="1:6" s="5" customFormat="1" ht="7.5" customHeight="1">
      <c r="A26" s="8"/>
      <c r="B26" s="28"/>
      <c r="C26" s="28"/>
      <c r="D26" s="22"/>
    </row>
    <row r="27" spans="1:6" s="5" customFormat="1">
      <c r="A27" s="7"/>
      <c r="B27" s="11" t="s">
        <v>79</v>
      </c>
      <c r="C27" s="11"/>
      <c r="D27" s="22">
        <f>SI_REKAPITULACIJA!F10</f>
        <v>0</v>
      </c>
    </row>
    <row r="28" spans="1:6" s="5" customFormat="1" ht="7.5" customHeight="1">
      <c r="A28" s="8"/>
      <c r="B28" s="28"/>
      <c r="C28" s="28"/>
      <c r="D28" s="47"/>
    </row>
    <row r="29" spans="1:6" s="5" customFormat="1" ht="49.5" customHeight="1">
      <c r="A29" s="8"/>
      <c r="B29" s="340" t="s">
        <v>450</v>
      </c>
      <c r="C29" s="340"/>
      <c r="D29" s="47">
        <f>(D19+D21+D23+D25+D27)*0.08</f>
        <v>0</v>
      </c>
    </row>
    <row r="30" spans="1:6" s="5" customFormat="1" ht="111" customHeight="1">
      <c r="A30" s="7"/>
      <c r="B30" s="340" t="s">
        <v>153</v>
      </c>
      <c r="C30" s="340"/>
      <c r="D30" s="47"/>
    </row>
    <row r="31" spans="1:6" s="5" customFormat="1">
      <c r="A31" s="7"/>
      <c r="B31" s="11"/>
      <c r="C31" s="11"/>
      <c r="D31" s="12"/>
    </row>
    <row r="32" spans="1:6" s="5" customFormat="1">
      <c r="A32" s="7"/>
      <c r="B32" s="11"/>
      <c r="C32" s="11"/>
      <c r="D32" s="12"/>
    </row>
    <row r="33" spans="1:5" s="5" customFormat="1" ht="20.100000000000001" customHeight="1" thickBot="1">
      <c r="A33" s="7"/>
      <c r="B33" s="45" t="s">
        <v>61</v>
      </c>
      <c r="C33" s="29"/>
      <c r="D33" s="48">
        <f>SUM(D19:D32)</f>
        <v>0</v>
      </c>
      <c r="E33" s="26"/>
    </row>
    <row r="34" spans="1:5" s="5" customFormat="1" ht="10.5" customHeight="1" thickTop="1">
      <c r="A34" s="7"/>
      <c r="B34" s="11"/>
      <c r="C34" s="11"/>
      <c r="D34" s="47"/>
    </row>
    <row r="35" spans="1:5" s="5" customFormat="1">
      <c r="A35" s="7"/>
      <c r="B35" s="25" t="s">
        <v>62</v>
      </c>
      <c r="C35" s="25"/>
      <c r="D35" s="47">
        <f>D33*0.22</f>
        <v>0</v>
      </c>
      <c r="E35" s="26"/>
    </row>
    <row r="36" spans="1:5" s="5" customFormat="1" ht="9.75" customHeight="1" thickBot="1">
      <c r="A36" s="7"/>
      <c r="B36" s="11"/>
      <c r="C36" s="11"/>
      <c r="D36" s="47"/>
      <c r="E36" s="26"/>
    </row>
    <row r="37" spans="1:5" s="5" customFormat="1" ht="20.100000000000001" customHeight="1" thickBot="1">
      <c r="A37" s="7"/>
      <c r="B37" s="46" t="s">
        <v>40</v>
      </c>
      <c r="C37" s="30"/>
      <c r="D37" s="49">
        <f>SUM(D33:D36)</f>
        <v>0</v>
      </c>
      <c r="E37" s="26"/>
    </row>
    <row r="38" spans="1:5" s="5" customFormat="1" ht="3.75" customHeight="1" thickBot="1">
      <c r="A38" s="7"/>
      <c r="B38" s="31"/>
      <c r="C38" s="31"/>
      <c r="D38" s="49"/>
    </row>
    <row r="39" spans="1:5" s="5" customFormat="1">
      <c r="A39" s="7"/>
      <c r="B39" s="11"/>
      <c r="C39" s="11"/>
      <c r="D39" s="47"/>
    </row>
    <row r="40" spans="1:5" s="5" customFormat="1">
      <c r="A40" s="7"/>
      <c r="B40" s="28" t="s">
        <v>317</v>
      </c>
      <c r="C40" s="11"/>
      <c r="D40" s="47"/>
    </row>
    <row r="41" spans="1:5" s="5" customFormat="1">
      <c r="A41" s="7"/>
      <c r="B41" s="25"/>
      <c r="C41" s="25"/>
      <c r="D41" s="47"/>
    </row>
    <row r="42" spans="1:5" s="5" customFormat="1" ht="29.25" customHeight="1">
      <c r="A42" s="7"/>
      <c r="B42" s="338"/>
      <c r="C42" s="339"/>
      <c r="D42" s="339"/>
      <c r="E42" s="339"/>
    </row>
    <row r="43" spans="1:5" s="5" customFormat="1">
      <c r="A43" s="7"/>
      <c r="B43" s="28"/>
      <c r="C43" s="28"/>
      <c r="D43" s="47"/>
    </row>
    <row r="44" spans="1:5" s="5" customFormat="1" ht="15.75">
      <c r="A44" s="8" t="s">
        <v>10</v>
      </c>
      <c r="B44" s="32" t="s">
        <v>80</v>
      </c>
      <c r="C44" s="32"/>
      <c r="D44" s="47"/>
    </row>
    <row r="45" spans="1:5" s="5" customFormat="1">
      <c r="A45" s="8"/>
      <c r="B45" s="28"/>
      <c r="C45" s="28"/>
      <c r="D45" s="47"/>
    </row>
    <row r="46" spans="1:5" s="5" customFormat="1">
      <c r="A46" s="8"/>
      <c r="B46" s="28"/>
      <c r="C46" s="28"/>
      <c r="D46" s="47"/>
    </row>
    <row r="47" spans="1:5" s="5" customFormat="1">
      <c r="A47" s="8"/>
      <c r="B47" s="28"/>
      <c r="C47" s="28"/>
      <c r="D47" s="47"/>
    </row>
    <row r="48" spans="1:5" s="5" customFormat="1">
      <c r="A48" s="8" t="s">
        <v>11</v>
      </c>
      <c r="B48" s="28" t="s">
        <v>20</v>
      </c>
      <c r="C48" s="28"/>
      <c r="D48" s="47">
        <f>'A-gradbena dela'!E54</f>
        <v>0</v>
      </c>
      <c r="E48" s="26"/>
    </row>
    <row r="49" spans="1:5" s="5" customFormat="1" ht="6.75" customHeight="1">
      <c r="A49" s="8"/>
      <c r="B49" s="28"/>
      <c r="C49" s="28"/>
      <c r="D49" s="47"/>
    </row>
    <row r="50" spans="1:5" s="5" customFormat="1">
      <c r="A50" s="8" t="s">
        <v>14</v>
      </c>
      <c r="B50" s="28" t="s">
        <v>13</v>
      </c>
      <c r="C50" s="28"/>
      <c r="D50" s="47">
        <f>'A-gradbena dela'!E59</f>
        <v>0</v>
      </c>
      <c r="E50" s="26"/>
    </row>
    <row r="51" spans="1:5" s="5" customFormat="1" ht="7.5" customHeight="1">
      <c r="A51" s="8"/>
      <c r="B51" s="28"/>
      <c r="C51" s="28"/>
      <c r="D51" s="47"/>
    </row>
    <row r="52" spans="1:5" s="5" customFormat="1">
      <c r="A52" s="8" t="s">
        <v>16</v>
      </c>
      <c r="B52" s="28" t="s">
        <v>15</v>
      </c>
      <c r="C52" s="28"/>
      <c r="D52" s="47">
        <f>'A-gradbena dela'!E64</f>
        <v>0</v>
      </c>
      <c r="E52" s="26"/>
    </row>
    <row r="53" spans="1:5" s="5" customFormat="1" ht="7.5" customHeight="1">
      <c r="A53" s="8"/>
      <c r="B53" s="28"/>
      <c r="C53" s="28"/>
      <c r="D53" s="47"/>
    </row>
    <row r="54" spans="1:5" s="5" customFormat="1">
      <c r="A54" s="8" t="s">
        <v>18</v>
      </c>
      <c r="B54" s="28" t="s">
        <v>17</v>
      </c>
      <c r="C54" s="28"/>
      <c r="D54" s="47">
        <f>'A-gradbena dela'!E91</f>
        <v>0</v>
      </c>
      <c r="E54" s="26"/>
    </row>
    <row r="55" spans="1:5" s="5" customFormat="1" ht="7.5" customHeight="1">
      <c r="A55" s="8"/>
      <c r="B55" s="28"/>
      <c r="C55" s="28"/>
      <c r="D55" s="47"/>
    </row>
    <row r="56" spans="1:5" s="5" customFormat="1" ht="7.5" customHeight="1">
      <c r="A56" s="8"/>
      <c r="B56" s="28"/>
      <c r="C56" s="28"/>
      <c r="D56" s="47"/>
    </row>
    <row r="57" spans="1:5" s="5" customFormat="1" ht="7.5" customHeight="1">
      <c r="A57" s="8"/>
      <c r="B57" s="28"/>
      <c r="C57" s="28"/>
      <c r="D57" s="47"/>
    </row>
    <row r="58" spans="1:5" s="5" customFormat="1">
      <c r="A58" s="8"/>
      <c r="B58" s="28"/>
      <c r="C58" s="28"/>
      <c r="D58" s="47"/>
    </row>
    <row r="59" spans="1:5" s="5" customFormat="1" ht="15.75" thickBot="1">
      <c r="A59" s="7"/>
      <c r="B59" s="33" t="s">
        <v>21</v>
      </c>
      <c r="C59" s="34"/>
      <c r="D59" s="48">
        <f>SUM(D47:D58)</f>
        <v>0</v>
      </c>
      <c r="E59" s="35"/>
    </row>
    <row r="60" spans="1:5" s="5" customFormat="1" ht="15.75" thickTop="1">
      <c r="A60" s="7"/>
      <c r="B60" s="28"/>
      <c r="C60" s="28"/>
      <c r="D60" s="47"/>
    </row>
    <row r="61" spans="1:5" s="5" customFormat="1">
      <c r="A61" s="7"/>
      <c r="B61" s="28"/>
      <c r="C61" s="28"/>
      <c r="D61" s="47"/>
    </row>
    <row r="62" spans="1:5" s="5" customFormat="1">
      <c r="A62" s="7"/>
      <c r="B62" s="28"/>
      <c r="C62" s="28"/>
      <c r="D62" s="47"/>
    </row>
    <row r="63" spans="1:5" s="5" customFormat="1">
      <c r="A63" s="7"/>
      <c r="B63" s="28"/>
      <c r="C63" s="28"/>
      <c r="D63" s="47"/>
    </row>
    <row r="64" spans="1:5" s="5" customFormat="1">
      <c r="A64" s="7"/>
      <c r="B64" s="28"/>
      <c r="C64" s="28"/>
      <c r="D64" s="47"/>
    </row>
    <row r="65" spans="1:5" s="5" customFormat="1" ht="15.75">
      <c r="A65" s="8" t="s">
        <v>22</v>
      </c>
      <c r="B65" s="32" t="s">
        <v>81</v>
      </c>
      <c r="C65" s="32"/>
      <c r="D65" s="47"/>
    </row>
    <row r="66" spans="1:5" s="5" customFormat="1">
      <c r="A66" s="8"/>
      <c r="B66" s="28"/>
      <c r="C66" s="28"/>
      <c r="D66" s="47"/>
    </row>
    <row r="67" spans="1:5" s="5" customFormat="1">
      <c r="A67" s="8"/>
      <c r="B67" s="28"/>
      <c r="C67" s="28"/>
      <c r="D67" s="47"/>
    </row>
    <row r="68" spans="1:5" s="5" customFormat="1">
      <c r="A68" s="8"/>
      <c r="B68" s="28"/>
      <c r="C68" s="28"/>
      <c r="D68" s="47"/>
    </row>
    <row r="69" spans="1:5" s="5" customFormat="1">
      <c r="A69" s="7" t="s">
        <v>11</v>
      </c>
      <c r="B69" s="28" t="s">
        <v>0</v>
      </c>
      <c r="C69" s="28"/>
      <c r="D69" s="47">
        <f>'B-obrtna dela'!E9</f>
        <v>0</v>
      </c>
    </row>
    <row r="70" spans="1:5" s="5" customFormat="1" ht="5.25" customHeight="1">
      <c r="A70" s="7"/>
      <c r="B70" s="28"/>
      <c r="C70" s="28"/>
      <c r="D70" s="47"/>
    </row>
    <row r="71" spans="1:5" s="5" customFormat="1">
      <c r="A71" s="7" t="s">
        <v>12</v>
      </c>
      <c r="B71" s="25" t="s">
        <v>23</v>
      </c>
      <c r="C71" s="28"/>
      <c r="D71" s="47">
        <f>'B-obrtna dela'!E13</f>
        <v>0</v>
      </c>
      <c r="E71" s="26"/>
    </row>
    <row r="72" spans="1:5" s="5" customFormat="1" ht="7.5" customHeight="1">
      <c r="A72" s="8"/>
      <c r="B72" s="28"/>
      <c r="C72" s="28"/>
      <c r="D72" s="47"/>
    </row>
    <row r="73" spans="1:5" s="5" customFormat="1">
      <c r="A73" s="7" t="s">
        <v>14</v>
      </c>
      <c r="B73" s="25" t="s">
        <v>24</v>
      </c>
      <c r="C73" s="25"/>
      <c r="D73" s="47">
        <f>'B-obrtna dela'!E17</f>
        <v>0</v>
      </c>
      <c r="E73" s="26"/>
    </row>
    <row r="74" spans="1:5" s="5" customFormat="1" ht="7.5" customHeight="1">
      <c r="A74" s="8"/>
      <c r="B74" s="28"/>
      <c r="C74" s="28"/>
      <c r="D74" s="47"/>
    </row>
    <row r="75" spans="1:5" s="5" customFormat="1">
      <c r="A75" s="36" t="s">
        <v>16</v>
      </c>
      <c r="B75" s="25" t="s">
        <v>25</v>
      </c>
      <c r="C75" s="25"/>
      <c r="D75" s="47">
        <f>'B-obrtna dela'!E36</f>
        <v>0</v>
      </c>
      <c r="E75" s="26"/>
    </row>
    <row r="76" spans="1:5" s="5" customFormat="1" ht="7.5" customHeight="1">
      <c r="A76" s="8"/>
      <c r="B76" s="28"/>
      <c r="C76" s="28"/>
      <c r="D76" s="47"/>
    </row>
    <row r="77" spans="1:5" s="5" customFormat="1">
      <c r="A77" s="36" t="s">
        <v>18</v>
      </c>
      <c r="B77" s="25" t="s">
        <v>29</v>
      </c>
      <c r="C77" s="25"/>
      <c r="D77" s="47">
        <f>'B-obrtna dela'!E66</f>
        <v>0</v>
      </c>
      <c r="E77" s="26"/>
    </row>
    <row r="78" spans="1:5" s="5" customFormat="1" ht="7.5" customHeight="1">
      <c r="A78" s="8"/>
      <c r="B78" s="28"/>
      <c r="C78" s="28"/>
      <c r="D78" s="47"/>
    </row>
    <row r="79" spans="1:5" s="5" customFormat="1">
      <c r="A79" s="36" t="s">
        <v>19</v>
      </c>
      <c r="B79" s="25" t="s">
        <v>27</v>
      </c>
      <c r="C79" s="25"/>
      <c r="D79" s="47">
        <f>'B-obrtna dela'!E83</f>
        <v>0</v>
      </c>
      <c r="E79" s="26"/>
    </row>
    <row r="80" spans="1:5" s="5" customFormat="1" ht="7.5" customHeight="1">
      <c r="A80" s="8"/>
      <c r="B80" s="28"/>
      <c r="C80" s="28"/>
      <c r="D80" s="47"/>
    </row>
    <row r="81" spans="1:5" s="5" customFormat="1">
      <c r="A81" s="36" t="s">
        <v>26</v>
      </c>
      <c r="B81" s="25" t="s">
        <v>70</v>
      </c>
      <c r="C81" s="25"/>
      <c r="D81" s="47">
        <f>'B-obrtna dela'!E97</f>
        <v>0</v>
      </c>
      <c r="E81" s="26"/>
    </row>
    <row r="82" spans="1:5" s="5" customFormat="1" ht="7.5" customHeight="1">
      <c r="A82" s="8"/>
      <c r="B82" s="28"/>
      <c r="C82" s="28"/>
      <c r="D82" s="47"/>
    </row>
    <row r="83" spans="1:5" s="5" customFormat="1">
      <c r="A83" s="36" t="s">
        <v>28</v>
      </c>
      <c r="B83" s="25" t="s">
        <v>72</v>
      </c>
      <c r="C83" s="25"/>
      <c r="D83" s="47">
        <f>'B-obrtna dela'!E119</f>
        <v>0</v>
      </c>
      <c r="E83" s="26"/>
    </row>
    <row r="84" spans="1:5" s="5" customFormat="1" ht="7.5" customHeight="1">
      <c r="A84" s="8"/>
      <c r="B84" s="28"/>
      <c r="C84" s="28"/>
      <c r="D84" s="47"/>
    </row>
    <row r="85" spans="1:5" s="5" customFormat="1">
      <c r="A85" s="36" t="s">
        <v>30</v>
      </c>
      <c r="B85" s="25" t="s">
        <v>31</v>
      </c>
      <c r="C85" s="25"/>
      <c r="D85" s="47">
        <f>'B-obrtna dela'!E124</f>
        <v>0</v>
      </c>
      <c r="E85" s="26"/>
    </row>
    <row r="86" spans="1:5" s="5" customFormat="1" ht="7.5" customHeight="1">
      <c r="A86" s="8"/>
      <c r="B86" s="28"/>
      <c r="C86" s="28"/>
      <c r="D86" s="47"/>
    </row>
    <row r="87" spans="1:5" s="5" customFormat="1" ht="14.25">
      <c r="B87" s="25"/>
      <c r="C87" s="25"/>
      <c r="D87" s="47"/>
    </row>
    <row r="88" spans="1:5" s="5" customFormat="1" ht="15.75" thickBot="1">
      <c r="A88" s="7"/>
      <c r="B88" s="33" t="s">
        <v>3</v>
      </c>
      <c r="C88" s="34"/>
      <c r="D88" s="48">
        <f>SUM(D68:D87)</f>
        <v>0</v>
      </c>
      <c r="E88" s="35"/>
    </row>
    <row r="89" spans="1:5" s="5" customFormat="1" thickTop="1">
      <c r="B89" s="25"/>
      <c r="C89" s="25"/>
      <c r="D89" s="47"/>
    </row>
    <row r="90" spans="1:5" s="5" customFormat="1" ht="14.25">
      <c r="B90" s="25"/>
      <c r="C90" s="25"/>
      <c r="D90" s="47"/>
    </row>
    <row r="91" spans="1:5" s="5" customFormat="1" ht="14.25">
      <c r="B91" s="25"/>
      <c r="C91" s="25"/>
      <c r="D91" s="47"/>
    </row>
    <row r="92" spans="1:5" s="5" customFormat="1" ht="14.25">
      <c r="B92" s="25"/>
      <c r="C92" s="25"/>
    </row>
    <row r="93" spans="1:5" s="5" customFormat="1" ht="14.25">
      <c r="B93" s="25"/>
      <c r="C93" s="25"/>
    </row>
    <row r="94" spans="1:5" s="5" customFormat="1" ht="14.25">
      <c r="B94" s="25"/>
      <c r="C94" s="25"/>
    </row>
    <row r="95" spans="1:5" s="5" customFormat="1" ht="14.25">
      <c r="B95" s="25"/>
      <c r="C95" s="25"/>
    </row>
    <row r="96" spans="1:5" s="5" customFormat="1" ht="14.25">
      <c r="B96" s="25"/>
      <c r="C96" s="25"/>
    </row>
    <row r="97" spans="2:3" s="5" customFormat="1" ht="14.25">
      <c r="B97" s="25"/>
      <c r="C97" s="25"/>
    </row>
    <row r="98" spans="2:3" s="5" customFormat="1" ht="14.25">
      <c r="B98" s="25"/>
      <c r="C98" s="25"/>
    </row>
    <row r="99" spans="2:3" s="5" customFormat="1" ht="14.25">
      <c r="B99" s="25"/>
      <c r="C99" s="25"/>
    </row>
    <row r="100" spans="2:3" s="5" customFormat="1" ht="14.25">
      <c r="B100" s="25"/>
      <c r="C100" s="25"/>
    </row>
    <row r="101" spans="2:3" s="5" customFormat="1" ht="14.25">
      <c r="B101" s="25"/>
      <c r="C101" s="25"/>
    </row>
    <row r="102" spans="2:3" s="5" customFormat="1" ht="14.25">
      <c r="B102" s="25"/>
      <c r="C102" s="25"/>
    </row>
    <row r="103" spans="2:3" s="5" customFormat="1" ht="14.25">
      <c r="B103" s="25"/>
      <c r="C103" s="25"/>
    </row>
    <row r="104" spans="2:3" s="5" customFormat="1" ht="14.25">
      <c r="B104" s="25"/>
      <c r="C104" s="25"/>
    </row>
    <row r="105" spans="2:3" s="5" customFormat="1" ht="14.25">
      <c r="B105" s="25"/>
      <c r="C105" s="25"/>
    </row>
    <row r="106" spans="2:3" s="5" customFormat="1" ht="14.25">
      <c r="B106" s="25"/>
      <c r="C106" s="25"/>
    </row>
    <row r="107" spans="2:3" s="5" customFormat="1" ht="14.25">
      <c r="B107" s="25"/>
      <c r="C107" s="25"/>
    </row>
    <row r="108" spans="2:3" s="5" customFormat="1" ht="14.25">
      <c r="B108" s="25"/>
      <c r="C108" s="25"/>
    </row>
    <row r="109" spans="2:3" s="5" customFormat="1" ht="14.25">
      <c r="B109" s="25"/>
      <c r="C109" s="25"/>
    </row>
    <row r="110" spans="2:3" s="5" customFormat="1" ht="14.25">
      <c r="B110" s="25"/>
      <c r="C110" s="25"/>
    </row>
    <row r="111" spans="2:3" s="5" customFormat="1" ht="14.25">
      <c r="B111" s="25"/>
      <c r="C111" s="25"/>
    </row>
    <row r="112" spans="2:3" s="5" customFormat="1" ht="14.25">
      <c r="B112" s="25"/>
      <c r="C112" s="25"/>
    </row>
    <row r="113" spans="2:3" s="5" customFormat="1" ht="14.25">
      <c r="B113" s="25"/>
      <c r="C113" s="25"/>
    </row>
    <row r="114" spans="2:3" s="5" customFormat="1" ht="14.25">
      <c r="B114" s="25"/>
      <c r="C114" s="25"/>
    </row>
    <row r="115" spans="2:3" s="5" customFormat="1" ht="14.25">
      <c r="B115" s="25"/>
      <c r="C115" s="25"/>
    </row>
    <row r="116" spans="2:3" s="5" customFormat="1" ht="14.25">
      <c r="B116" s="25"/>
      <c r="C116" s="25"/>
    </row>
    <row r="117" spans="2:3" s="5" customFormat="1" ht="14.25">
      <c r="B117" s="25"/>
      <c r="C117" s="25"/>
    </row>
    <row r="118" spans="2:3" s="5" customFormat="1" ht="14.25">
      <c r="B118" s="25"/>
      <c r="C118" s="25"/>
    </row>
    <row r="119" spans="2:3" s="5" customFormat="1" ht="14.25">
      <c r="B119" s="25"/>
      <c r="C119" s="25"/>
    </row>
    <row r="120" spans="2:3" s="5" customFormat="1" ht="14.25">
      <c r="B120" s="25"/>
      <c r="C120" s="25"/>
    </row>
    <row r="121" spans="2:3" s="5" customFormat="1" ht="14.25">
      <c r="B121" s="25"/>
      <c r="C121" s="25"/>
    </row>
    <row r="122" spans="2:3" s="5" customFormat="1" ht="14.25">
      <c r="B122" s="25"/>
      <c r="C122" s="25"/>
    </row>
    <row r="123" spans="2:3" s="5" customFormat="1" ht="14.25">
      <c r="B123" s="25"/>
      <c r="C123" s="25"/>
    </row>
    <row r="124" spans="2:3" s="5" customFormat="1" ht="14.25">
      <c r="B124" s="25"/>
      <c r="C124" s="25"/>
    </row>
    <row r="125" spans="2:3" s="5" customFormat="1" ht="14.25">
      <c r="B125" s="25"/>
      <c r="C125" s="25"/>
    </row>
    <row r="126" spans="2:3" s="5" customFormat="1" ht="14.25">
      <c r="B126" s="25"/>
      <c r="C126" s="25"/>
    </row>
    <row r="127" spans="2:3" s="5" customFormat="1" ht="14.25">
      <c r="B127" s="25"/>
      <c r="C127" s="25"/>
    </row>
    <row r="128" spans="2:3" s="5" customFormat="1" ht="14.25">
      <c r="B128" s="25"/>
      <c r="C128" s="25"/>
    </row>
    <row r="129" spans="2:3" s="5" customFormat="1" ht="14.25">
      <c r="B129" s="25"/>
      <c r="C129" s="25"/>
    </row>
    <row r="130" spans="2:3" s="5" customFormat="1" ht="14.25">
      <c r="B130" s="25"/>
      <c r="C130" s="25"/>
    </row>
    <row r="131" spans="2:3" s="5" customFormat="1" ht="14.25">
      <c r="B131" s="25"/>
      <c r="C131" s="25"/>
    </row>
    <row r="132" spans="2:3" s="5" customFormat="1" ht="14.25">
      <c r="B132" s="25"/>
      <c r="C132" s="25"/>
    </row>
    <row r="133" spans="2:3" s="5" customFormat="1" ht="14.25">
      <c r="B133" s="25"/>
      <c r="C133" s="25"/>
    </row>
    <row r="134" spans="2:3" s="5" customFormat="1" ht="14.25">
      <c r="B134" s="25"/>
      <c r="C134" s="25"/>
    </row>
    <row r="135" spans="2:3" s="5" customFormat="1" ht="14.25">
      <c r="B135" s="25"/>
      <c r="C135" s="25"/>
    </row>
    <row r="136" spans="2:3" s="5" customFormat="1" ht="14.25">
      <c r="B136" s="25"/>
      <c r="C136" s="25"/>
    </row>
    <row r="137" spans="2:3" s="5" customFormat="1" ht="14.25">
      <c r="B137" s="25"/>
      <c r="C137" s="25"/>
    </row>
    <row r="138" spans="2:3" s="5" customFormat="1" ht="14.25">
      <c r="B138" s="25"/>
      <c r="C138" s="25"/>
    </row>
    <row r="139" spans="2:3" s="5" customFormat="1" ht="14.25">
      <c r="B139" s="25"/>
      <c r="C139" s="25"/>
    </row>
    <row r="140" spans="2:3" s="5" customFormat="1" ht="14.25">
      <c r="B140" s="25"/>
      <c r="C140" s="25"/>
    </row>
    <row r="141" spans="2:3" s="5" customFormat="1" ht="14.25">
      <c r="B141" s="25"/>
      <c r="C141" s="25"/>
    </row>
    <row r="142" spans="2:3" s="5" customFormat="1" ht="14.25">
      <c r="B142" s="25"/>
      <c r="C142" s="25"/>
    </row>
    <row r="143" spans="2:3" s="5" customFormat="1" ht="14.25">
      <c r="B143" s="25"/>
      <c r="C143" s="25"/>
    </row>
    <row r="144" spans="2:3" s="5" customFormat="1" ht="14.25">
      <c r="B144" s="25"/>
      <c r="C144" s="25"/>
    </row>
    <row r="145" spans="2:3" s="5" customFormat="1" ht="14.25">
      <c r="B145" s="25"/>
      <c r="C145" s="25"/>
    </row>
    <row r="146" spans="2:3" s="5" customFormat="1" ht="14.25">
      <c r="B146" s="25"/>
      <c r="C146" s="25"/>
    </row>
    <row r="147" spans="2:3" s="5" customFormat="1" ht="14.25">
      <c r="B147" s="25"/>
      <c r="C147" s="25"/>
    </row>
    <row r="148" spans="2:3" s="5" customFormat="1" ht="14.25">
      <c r="B148" s="25"/>
      <c r="C148" s="25"/>
    </row>
    <row r="149" spans="2:3" s="5" customFormat="1" ht="14.25">
      <c r="B149" s="25"/>
      <c r="C149" s="25"/>
    </row>
    <row r="150" spans="2:3" s="5" customFormat="1" ht="14.25">
      <c r="B150" s="25"/>
      <c r="C150" s="25"/>
    </row>
    <row r="151" spans="2:3" s="5" customFormat="1" ht="14.25">
      <c r="B151" s="25"/>
      <c r="C151" s="25"/>
    </row>
    <row r="152" spans="2:3" s="5" customFormat="1" ht="14.25">
      <c r="B152" s="25"/>
      <c r="C152" s="25"/>
    </row>
    <row r="153" spans="2:3" s="5" customFormat="1" ht="14.25">
      <c r="B153" s="25"/>
      <c r="C153" s="25"/>
    </row>
    <row r="154" spans="2:3" s="5" customFormat="1" ht="14.25">
      <c r="B154" s="25"/>
      <c r="C154" s="25"/>
    </row>
    <row r="155" spans="2:3" s="5" customFormat="1" ht="14.25">
      <c r="B155" s="25"/>
      <c r="C155" s="25"/>
    </row>
    <row r="156" spans="2:3" s="5" customFormat="1" ht="14.25">
      <c r="B156" s="25"/>
      <c r="C156" s="25"/>
    </row>
    <row r="157" spans="2:3" s="5" customFormat="1" ht="14.25">
      <c r="B157" s="25"/>
      <c r="C157" s="25"/>
    </row>
    <row r="158" spans="2:3" s="5" customFormat="1" ht="14.25">
      <c r="B158" s="25"/>
      <c r="C158" s="25"/>
    </row>
    <row r="159" spans="2:3" s="5" customFormat="1" ht="14.25">
      <c r="B159" s="25"/>
      <c r="C159" s="25"/>
    </row>
    <row r="160" spans="2:3" s="5" customFormat="1" ht="14.25">
      <c r="B160" s="25"/>
      <c r="C160" s="25"/>
    </row>
    <row r="161" spans="2:3" s="5" customFormat="1" ht="14.25">
      <c r="B161" s="25"/>
      <c r="C161" s="25"/>
    </row>
    <row r="162" spans="2:3" s="5" customFormat="1" ht="14.25">
      <c r="B162" s="25"/>
      <c r="C162" s="25"/>
    </row>
    <row r="163" spans="2:3" s="5" customFormat="1" ht="14.25">
      <c r="B163" s="25"/>
      <c r="C163" s="25"/>
    </row>
    <row r="164" spans="2:3" s="5" customFormat="1" ht="14.25">
      <c r="B164" s="25"/>
      <c r="C164" s="25"/>
    </row>
    <row r="165" spans="2:3" s="5" customFormat="1" ht="14.25">
      <c r="B165" s="25"/>
      <c r="C165" s="25"/>
    </row>
    <row r="166" spans="2:3" s="5" customFormat="1" ht="14.25">
      <c r="B166" s="25"/>
      <c r="C166" s="25"/>
    </row>
    <row r="167" spans="2:3" s="5" customFormat="1" ht="14.25">
      <c r="B167" s="25"/>
      <c r="C167" s="25"/>
    </row>
    <row r="168" spans="2:3" s="5" customFormat="1" ht="14.25">
      <c r="B168" s="25"/>
      <c r="C168" s="25"/>
    </row>
    <row r="169" spans="2:3" s="5" customFormat="1" ht="14.25">
      <c r="B169" s="25"/>
      <c r="C169" s="25"/>
    </row>
    <row r="170" spans="2:3" s="5" customFormat="1" ht="14.25">
      <c r="B170" s="25"/>
      <c r="C170" s="25"/>
    </row>
    <row r="171" spans="2:3" s="5" customFormat="1" ht="14.25">
      <c r="B171" s="25"/>
      <c r="C171" s="25"/>
    </row>
    <row r="172" spans="2:3" s="5" customFormat="1" ht="14.25">
      <c r="B172" s="25"/>
      <c r="C172" s="25"/>
    </row>
    <row r="173" spans="2:3" s="5" customFormat="1" ht="14.25">
      <c r="B173" s="25"/>
      <c r="C173" s="25"/>
    </row>
    <row r="174" spans="2:3" s="5" customFormat="1" ht="14.25">
      <c r="B174" s="25"/>
      <c r="C174" s="25"/>
    </row>
    <row r="175" spans="2:3" s="5" customFormat="1" ht="14.25">
      <c r="B175" s="25"/>
      <c r="C175" s="25"/>
    </row>
    <row r="176" spans="2:3" s="5" customFormat="1" ht="14.25">
      <c r="B176" s="25"/>
      <c r="C176" s="25"/>
    </row>
    <row r="177" spans="2:3" s="5" customFormat="1" ht="14.25">
      <c r="B177" s="25"/>
      <c r="C177" s="25"/>
    </row>
    <row r="178" spans="2:3" s="5" customFormat="1" ht="14.25">
      <c r="B178" s="25"/>
      <c r="C178" s="25"/>
    </row>
    <row r="179" spans="2:3" s="5" customFormat="1" ht="14.25">
      <c r="B179" s="25"/>
      <c r="C179" s="25"/>
    </row>
    <row r="180" spans="2:3" s="5" customFormat="1" ht="14.25">
      <c r="B180" s="25"/>
      <c r="C180" s="25"/>
    </row>
    <row r="181" spans="2:3" s="5" customFormat="1" ht="14.25">
      <c r="B181" s="25"/>
      <c r="C181" s="25"/>
    </row>
    <row r="182" spans="2:3" s="5" customFormat="1" ht="14.25">
      <c r="B182" s="25"/>
      <c r="C182" s="25"/>
    </row>
    <row r="183" spans="2:3" s="5" customFormat="1" ht="14.25">
      <c r="B183" s="25"/>
      <c r="C183" s="25"/>
    </row>
    <row r="184" spans="2:3" s="5" customFormat="1" ht="14.25">
      <c r="B184" s="25"/>
      <c r="C184" s="25"/>
    </row>
    <row r="185" spans="2:3" s="5" customFormat="1" ht="14.25">
      <c r="B185" s="25"/>
      <c r="C185" s="25"/>
    </row>
    <row r="186" spans="2:3" s="5" customFormat="1" ht="14.25">
      <c r="B186" s="25"/>
      <c r="C186" s="25"/>
    </row>
    <row r="187" spans="2:3" s="5" customFormat="1" ht="14.25">
      <c r="B187" s="25"/>
      <c r="C187" s="25"/>
    </row>
    <row r="188" spans="2:3" s="5" customFormat="1" ht="14.25">
      <c r="B188" s="25"/>
      <c r="C188" s="25"/>
    </row>
    <row r="189" spans="2:3" s="5" customFormat="1" ht="14.25">
      <c r="B189" s="25"/>
      <c r="C189" s="25"/>
    </row>
    <row r="190" spans="2:3" s="5" customFormat="1" ht="14.25">
      <c r="B190" s="25"/>
      <c r="C190" s="25"/>
    </row>
    <row r="191" spans="2:3" s="5" customFormat="1" ht="14.25">
      <c r="B191" s="25"/>
      <c r="C191" s="25"/>
    </row>
    <row r="192" spans="2:3" s="5" customFormat="1" ht="14.25">
      <c r="B192" s="25"/>
      <c r="C192" s="25"/>
    </row>
    <row r="193" spans="2:3" s="5" customFormat="1" ht="14.25">
      <c r="B193" s="25"/>
      <c r="C193" s="25"/>
    </row>
    <row r="194" spans="2:3" s="5" customFormat="1" ht="14.25">
      <c r="B194" s="25"/>
      <c r="C194" s="25"/>
    </row>
    <row r="195" spans="2:3" s="5" customFormat="1" ht="14.25">
      <c r="B195" s="25"/>
      <c r="C195" s="25"/>
    </row>
    <row r="196" spans="2:3" s="5" customFormat="1" ht="14.25">
      <c r="B196" s="25"/>
      <c r="C196" s="25"/>
    </row>
    <row r="197" spans="2:3" s="5" customFormat="1" ht="14.25">
      <c r="B197" s="25"/>
      <c r="C197" s="25"/>
    </row>
    <row r="198" spans="2:3" s="5" customFormat="1" ht="14.25">
      <c r="B198" s="25"/>
      <c r="C198" s="25"/>
    </row>
    <row r="199" spans="2:3" s="5" customFormat="1" ht="14.25">
      <c r="B199" s="25"/>
      <c r="C199" s="25"/>
    </row>
    <row r="200" spans="2:3" s="5" customFormat="1" ht="14.25">
      <c r="B200" s="25"/>
      <c r="C200" s="25"/>
    </row>
    <row r="201" spans="2:3" s="5" customFormat="1" ht="14.25">
      <c r="B201" s="25"/>
      <c r="C201" s="25"/>
    </row>
    <row r="202" spans="2:3" s="5" customFormat="1" ht="14.25">
      <c r="B202" s="25"/>
      <c r="C202" s="25"/>
    </row>
    <row r="203" spans="2:3" s="5" customFormat="1" ht="14.25">
      <c r="B203" s="25"/>
      <c r="C203" s="25"/>
    </row>
    <row r="204" spans="2:3" s="5" customFormat="1" ht="14.25">
      <c r="B204" s="25"/>
      <c r="C204" s="25"/>
    </row>
    <row r="205" spans="2:3" s="5" customFormat="1" ht="14.25">
      <c r="B205" s="25"/>
      <c r="C205" s="25"/>
    </row>
    <row r="206" spans="2:3" s="5" customFormat="1" ht="14.25">
      <c r="B206" s="25"/>
      <c r="C206" s="25"/>
    </row>
    <row r="207" spans="2:3" s="5" customFormat="1" ht="14.25">
      <c r="B207" s="25"/>
      <c r="C207" s="25"/>
    </row>
    <row r="208" spans="2:3" s="5" customFormat="1" ht="14.25">
      <c r="B208" s="25"/>
      <c r="C208" s="25"/>
    </row>
    <row r="209" spans="2:3" s="5" customFormat="1" ht="14.25">
      <c r="B209" s="25"/>
      <c r="C209" s="25"/>
    </row>
    <row r="210" spans="2:3" s="5" customFormat="1" ht="14.25">
      <c r="B210" s="25"/>
      <c r="C210" s="25"/>
    </row>
    <row r="211" spans="2:3" s="5" customFormat="1" ht="14.25">
      <c r="B211" s="25"/>
      <c r="C211" s="25"/>
    </row>
    <row r="212" spans="2:3" s="5" customFormat="1" ht="14.25">
      <c r="B212" s="25"/>
      <c r="C212" s="25"/>
    </row>
    <row r="213" spans="2:3" s="5" customFormat="1" ht="14.25">
      <c r="B213" s="25"/>
      <c r="C213" s="25"/>
    </row>
    <row r="214" spans="2:3" s="5" customFormat="1" ht="14.25">
      <c r="B214" s="25"/>
      <c r="C214" s="25"/>
    </row>
    <row r="215" spans="2:3" s="5" customFormat="1" ht="14.25">
      <c r="B215" s="25"/>
      <c r="C215" s="25"/>
    </row>
    <row r="216" spans="2:3" s="5" customFormat="1" ht="14.25">
      <c r="B216" s="25"/>
      <c r="C216" s="25"/>
    </row>
    <row r="217" spans="2:3" s="5" customFormat="1" ht="14.25">
      <c r="B217" s="25"/>
      <c r="C217" s="25"/>
    </row>
    <row r="218" spans="2:3" s="5" customFormat="1" ht="14.25">
      <c r="B218" s="25"/>
      <c r="C218" s="25"/>
    </row>
    <row r="219" spans="2:3" s="5" customFormat="1" ht="14.25">
      <c r="B219" s="25"/>
      <c r="C219" s="25"/>
    </row>
    <row r="220" spans="2:3" s="5" customFormat="1" ht="14.25">
      <c r="B220" s="25"/>
      <c r="C220" s="25"/>
    </row>
    <row r="221" spans="2:3" s="5" customFormat="1" ht="14.25">
      <c r="B221" s="25"/>
      <c r="C221" s="25"/>
    </row>
    <row r="222" spans="2:3" s="5" customFormat="1" ht="14.25">
      <c r="B222" s="25"/>
      <c r="C222" s="25"/>
    </row>
    <row r="223" spans="2:3" s="5" customFormat="1" ht="14.25">
      <c r="B223" s="25"/>
      <c r="C223" s="25"/>
    </row>
    <row r="224" spans="2:3" s="5" customFormat="1" ht="14.25">
      <c r="B224" s="25"/>
      <c r="C224" s="25"/>
    </row>
    <row r="225" spans="2:3" s="5" customFormat="1" ht="14.25">
      <c r="B225" s="25"/>
      <c r="C225" s="25"/>
    </row>
    <row r="226" spans="2:3" s="5" customFormat="1" ht="14.25">
      <c r="B226" s="25"/>
      <c r="C226" s="25"/>
    </row>
    <row r="227" spans="2:3" s="5" customFormat="1" ht="14.25">
      <c r="B227" s="25"/>
      <c r="C227" s="25"/>
    </row>
    <row r="228" spans="2:3" s="5" customFormat="1" ht="14.25">
      <c r="B228" s="25"/>
      <c r="C228" s="25"/>
    </row>
    <row r="229" spans="2:3" s="5" customFormat="1" ht="14.25">
      <c r="B229" s="25"/>
      <c r="C229" s="25"/>
    </row>
    <row r="230" spans="2:3" s="5" customFormat="1" ht="14.25">
      <c r="B230" s="25"/>
      <c r="C230" s="25"/>
    </row>
    <row r="231" spans="2:3" s="5" customFormat="1" ht="14.25">
      <c r="B231" s="25"/>
      <c r="C231" s="25"/>
    </row>
    <row r="232" spans="2:3" s="5" customFormat="1" ht="14.25">
      <c r="B232" s="25"/>
      <c r="C232" s="25"/>
    </row>
    <row r="233" spans="2:3" s="5" customFormat="1" ht="14.25">
      <c r="B233" s="25"/>
      <c r="C233" s="25"/>
    </row>
    <row r="234" spans="2:3" s="5" customFormat="1" ht="14.25">
      <c r="B234" s="25"/>
      <c r="C234" s="25"/>
    </row>
    <row r="235" spans="2:3" s="5" customFormat="1" ht="14.25">
      <c r="B235" s="25"/>
      <c r="C235" s="25"/>
    </row>
    <row r="236" spans="2:3" s="5" customFormat="1" ht="14.25">
      <c r="B236" s="25"/>
      <c r="C236" s="25"/>
    </row>
    <row r="237" spans="2:3" s="5" customFormat="1" ht="14.25">
      <c r="B237" s="25"/>
      <c r="C237" s="25"/>
    </row>
    <row r="238" spans="2:3" s="5" customFormat="1" ht="14.25">
      <c r="B238" s="25"/>
      <c r="C238" s="25"/>
    </row>
    <row r="239" spans="2:3" s="5" customFormat="1" ht="14.25">
      <c r="B239" s="25"/>
      <c r="C239" s="25"/>
    </row>
    <row r="240" spans="2:3" s="5" customFormat="1" ht="14.25">
      <c r="B240" s="25"/>
      <c r="C240" s="25"/>
    </row>
    <row r="241" spans="2:3" s="5" customFormat="1" ht="14.25">
      <c r="B241" s="25"/>
      <c r="C241" s="25"/>
    </row>
    <row r="242" spans="2:3" s="5" customFormat="1" ht="14.25">
      <c r="B242" s="25"/>
      <c r="C242" s="25"/>
    </row>
    <row r="243" spans="2:3" s="5" customFormat="1" ht="14.25">
      <c r="B243" s="25"/>
      <c r="C243" s="25"/>
    </row>
    <row r="244" spans="2:3" s="5" customFormat="1" ht="14.25">
      <c r="B244" s="25"/>
      <c r="C244" s="25"/>
    </row>
    <row r="245" spans="2:3" s="5" customFormat="1" ht="14.25">
      <c r="B245" s="25"/>
      <c r="C245" s="25"/>
    </row>
    <row r="246" spans="2:3" s="5" customFormat="1" ht="14.25">
      <c r="B246" s="25"/>
      <c r="C246" s="25"/>
    </row>
    <row r="247" spans="2:3" s="5" customFormat="1" ht="14.25">
      <c r="B247" s="25"/>
      <c r="C247" s="25"/>
    </row>
    <row r="248" spans="2:3" s="5" customFormat="1" ht="14.25">
      <c r="B248" s="25"/>
      <c r="C248" s="25"/>
    </row>
    <row r="249" spans="2:3" s="5" customFormat="1" ht="14.25">
      <c r="B249" s="25"/>
      <c r="C249" s="25"/>
    </row>
    <row r="250" spans="2:3" s="5" customFormat="1" ht="14.25">
      <c r="B250" s="25"/>
      <c r="C250" s="25"/>
    </row>
    <row r="251" spans="2:3" s="5" customFormat="1" ht="14.25">
      <c r="B251" s="25"/>
      <c r="C251" s="25"/>
    </row>
    <row r="252" spans="2:3" s="5" customFormat="1" ht="14.25">
      <c r="B252" s="25"/>
      <c r="C252" s="25"/>
    </row>
    <row r="253" spans="2:3" s="5" customFormat="1" ht="14.25">
      <c r="B253" s="25"/>
      <c r="C253" s="25"/>
    </row>
    <row r="254" spans="2:3" s="5" customFormat="1" ht="14.25">
      <c r="B254" s="25"/>
      <c r="C254" s="25"/>
    </row>
    <row r="255" spans="2:3" s="5" customFormat="1" ht="14.25">
      <c r="B255" s="25"/>
      <c r="C255" s="25"/>
    </row>
    <row r="256" spans="2:3" s="5" customFormat="1" ht="14.25">
      <c r="B256" s="25"/>
      <c r="C256" s="25"/>
    </row>
    <row r="257" spans="2:3" s="5" customFormat="1" ht="14.25">
      <c r="B257" s="25"/>
      <c r="C257" s="25"/>
    </row>
    <row r="258" spans="2:3" s="5" customFormat="1" ht="14.25">
      <c r="B258" s="25"/>
      <c r="C258" s="25"/>
    </row>
    <row r="259" spans="2:3" s="5" customFormat="1" ht="14.25">
      <c r="B259" s="25"/>
      <c r="C259" s="25"/>
    </row>
    <row r="260" spans="2:3" s="5" customFormat="1" ht="14.25">
      <c r="B260" s="25"/>
      <c r="C260" s="25"/>
    </row>
    <row r="261" spans="2:3" s="5" customFormat="1" ht="14.25">
      <c r="B261" s="25"/>
      <c r="C261" s="25"/>
    </row>
    <row r="262" spans="2:3" s="5" customFormat="1" ht="14.25">
      <c r="B262" s="25"/>
      <c r="C262" s="25"/>
    </row>
    <row r="263" spans="2:3" s="5" customFormat="1" ht="14.25">
      <c r="B263" s="25"/>
      <c r="C263" s="25"/>
    </row>
    <row r="264" spans="2:3" s="5" customFormat="1" ht="14.25">
      <c r="B264" s="25"/>
      <c r="C264" s="25"/>
    </row>
    <row r="265" spans="2:3" s="5" customFormat="1" ht="14.25">
      <c r="B265" s="25"/>
      <c r="C265" s="25"/>
    </row>
    <row r="266" spans="2:3" s="5" customFormat="1" ht="14.25">
      <c r="B266" s="25"/>
      <c r="C266" s="25"/>
    </row>
    <row r="267" spans="2:3" s="5" customFormat="1" ht="14.25">
      <c r="B267" s="25"/>
      <c r="C267" s="25"/>
    </row>
    <row r="268" spans="2:3" s="5" customFormat="1" ht="14.25">
      <c r="B268" s="25"/>
      <c r="C268" s="25"/>
    </row>
    <row r="269" spans="2:3" s="5" customFormat="1" ht="14.25">
      <c r="B269" s="25"/>
      <c r="C269" s="25"/>
    </row>
    <row r="270" spans="2:3" s="5" customFormat="1" ht="14.25">
      <c r="B270" s="25"/>
      <c r="C270" s="25"/>
    </row>
    <row r="271" spans="2:3" s="5" customFormat="1" ht="14.25">
      <c r="B271" s="25"/>
      <c r="C271" s="25"/>
    </row>
    <row r="272" spans="2:3" s="5" customFormat="1" ht="14.25">
      <c r="B272" s="25"/>
      <c r="C272" s="25"/>
    </row>
    <row r="273" spans="2:3" s="5" customFormat="1" ht="14.25">
      <c r="B273" s="25"/>
      <c r="C273" s="25"/>
    </row>
    <row r="274" spans="2:3" s="5" customFormat="1" ht="14.25">
      <c r="B274" s="25"/>
      <c r="C274" s="25"/>
    </row>
    <row r="275" spans="2:3" s="5" customFormat="1" ht="14.25">
      <c r="B275" s="25"/>
      <c r="C275" s="25"/>
    </row>
    <row r="276" spans="2:3" s="5" customFormat="1" ht="14.25">
      <c r="B276" s="25"/>
      <c r="C276" s="25"/>
    </row>
    <row r="277" spans="2:3" s="5" customFormat="1" ht="14.25">
      <c r="B277" s="25"/>
      <c r="C277" s="25"/>
    </row>
    <row r="278" spans="2:3" s="5" customFormat="1" ht="14.25">
      <c r="B278" s="25"/>
      <c r="C278" s="25"/>
    </row>
    <row r="279" spans="2:3" s="5" customFormat="1" ht="14.25">
      <c r="B279" s="25"/>
      <c r="C279" s="25"/>
    </row>
    <row r="280" spans="2:3" s="5" customFormat="1" ht="14.25">
      <c r="B280" s="25"/>
      <c r="C280" s="25"/>
    </row>
    <row r="281" spans="2:3" s="5" customFormat="1" ht="14.25">
      <c r="B281" s="25"/>
      <c r="C281" s="25"/>
    </row>
    <row r="282" spans="2:3" s="5" customFormat="1" ht="14.25">
      <c r="B282" s="25"/>
      <c r="C282" s="25"/>
    </row>
    <row r="283" spans="2:3" s="5" customFormat="1" ht="14.25">
      <c r="B283" s="25"/>
      <c r="C283" s="25"/>
    </row>
    <row r="284" spans="2:3" s="5" customFormat="1" ht="14.25">
      <c r="B284" s="25"/>
      <c r="C284" s="25"/>
    </row>
    <row r="285" spans="2:3" s="5" customFormat="1" ht="14.25">
      <c r="B285" s="25"/>
      <c r="C285" s="25"/>
    </row>
    <row r="286" spans="2:3" s="5" customFormat="1" ht="14.25">
      <c r="B286" s="25"/>
      <c r="C286" s="25"/>
    </row>
    <row r="287" spans="2:3" s="5" customFormat="1" ht="14.25">
      <c r="B287" s="25"/>
      <c r="C287" s="25"/>
    </row>
    <row r="288" spans="2:3" s="5" customFormat="1" ht="14.25">
      <c r="B288" s="25"/>
      <c r="C288" s="25"/>
    </row>
    <row r="289" spans="2:3" s="5" customFormat="1" ht="14.25">
      <c r="B289" s="25"/>
      <c r="C289" s="25"/>
    </row>
    <row r="290" spans="2:3" s="5" customFormat="1" ht="14.25">
      <c r="B290" s="25"/>
      <c r="C290" s="25"/>
    </row>
    <row r="291" spans="2:3" s="5" customFormat="1" ht="14.25">
      <c r="B291" s="25"/>
      <c r="C291" s="25"/>
    </row>
    <row r="292" spans="2:3" s="5" customFormat="1" ht="14.25">
      <c r="B292" s="25"/>
      <c r="C292" s="25"/>
    </row>
    <row r="293" spans="2:3" s="5" customFormat="1" ht="14.25">
      <c r="B293" s="25"/>
      <c r="C293" s="25"/>
    </row>
    <row r="294" spans="2:3" s="5" customFormat="1" ht="14.25">
      <c r="B294" s="25"/>
      <c r="C294" s="25"/>
    </row>
    <row r="295" spans="2:3" s="5" customFormat="1" ht="14.25">
      <c r="B295" s="25"/>
      <c r="C295" s="25"/>
    </row>
    <row r="296" spans="2:3" s="5" customFormat="1" ht="14.25">
      <c r="B296" s="25"/>
      <c r="C296" s="25"/>
    </row>
    <row r="297" spans="2:3" s="5" customFormat="1" ht="14.25">
      <c r="B297" s="25"/>
      <c r="C297" s="25"/>
    </row>
    <row r="298" spans="2:3" s="5" customFormat="1" ht="14.25">
      <c r="B298" s="25"/>
      <c r="C298" s="25"/>
    </row>
    <row r="299" spans="2:3" s="5" customFormat="1" ht="14.25">
      <c r="B299" s="25"/>
      <c r="C299" s="25"/>
    </row>
    <row r="300" spans="2:3" s="5" customFormat="1" ht="14.25">
      <c r="B300" s="25"/>
      <c r="C300" s="25"/>
    </row>
    <row r="301" spans="2:3" s="5" customFormat="1" ht="14.25">
      <c r="B301" s="25"/>
      <c r="C301" s="25"/>
    </row>
  </sheetData>
  <mergeCells count="7">
    <mergeCell ref="B42:E42"/>
    <mergeCell ref="B30:C30"/>
    <mergeCell ref="B29:C29"/>
    <mergeCell ref="A1:D1"/>
    <mergeCell ref="A2:D2"/>
    <mergeCell ref="C8:D8"/>
    <mergeCell ref="C10:D10"/>
  </mergeCells>
  <phoneticPr fontId="0" type="noConversion"/>
  <conditionalFormatting sqref="D4:D7 C8 D9 C10 D11:D41">
    <cfRule type="cellIs" dxfId="5" priority="9" stopIfTrue="1" operator="equal">
      <formula>0</formula>
    </cfRule>
  </conditionalFormatting>
  <conditionalFormatting sqref="D43:D65465">
    <cfRule type="cellIs" dxfId="4" priority="7" stopIfTrue="1" operator="equal">
      <formula>0</formula>
    </cfRule>
  </conditionalFormatting>
  <hyperlinks>
    <hyperlink ref="B3" r:id="rId1" display="mailto:milan.cehner@outlook.com" xr:uid="{E8DCDD0F-0CD2-4922-9377-C4EDC1546E9B}"/>
  </hyperlinks>
  <pageMargins left="0.98425196850393704" right="0.19685039370078741" top="0.39370078740157483" bottom="0.86614173228346458" header="0.39370078740157483" footer="0.55118110236220474"/>
  <pageSetup paperSize="9" orientation="portrait" r:id="rId2"/>
  <headerFooter alignWithMargins="0">
    <oddFooter>&amp;L&amp;"Arial CE,Običajno"&amp;10      &amp;F&amp;R&amp;"Arial CE,Običajno"&amp;10&amp;A stran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A6B76-8F63-48C9-A7F1-B239FBE8C476}">
  <sheetPr>
    <tabColor rgb="FF00B0F0"/>
  </sheetPr>
  <dimension ref="A1:F194"/>
  <sheetViews>
    <sheetView showZeros="0" view="pageBreakPreview" zoomScaleNormal="70" zoomScaleSheetLayoutView="100" workbookViewId="0">
      <selection activeCell="E6" sqref="E6:E192"/>
    </sheetView>
  </sheetViews>
  <sheetFormatPr defaultRowHeight="15"/>
  <cols>
    <col min="1" max="1" width="7" style="284" customWidth="1"/>
    <col min="2" max="2" width="53" style="281" customWidth="1"/>
    <col min="3" max="3" width="9.140625" style="286"/>
    <col min="4" max="4" width="10.28515625" style="287" customWidth="1"/>
    <col min="5" max="6" width="18.42578125" style="288" customWidth="1"/>
    <col min="7" max="8" width="9.140625" style="281" customWidth="1"/>
    <col min="9" max="253" width="9.140625" style="281"/>
    <col min="254" max="254" width="7" style="281" customWidth="1"/>
    <col min="255" max="255" width="53" style="281" customWidth="1"/>
    <col min="256" max="256" width="9.140625" style="281"/>
    <col min="257" max="257" width="10.28515625" style="281" customWidth="1"/>
    <col min="258" max="259" width="18.42578125" style="281" customWidth="1"/>
    <col min="260" max="262" width="9.140625" style="281" customWidth="1"/>
    <col min="263" max="509" width="9.140625" style="281"/>
    <col min="510" max="510" width="7" style="281" customWidth="1"/>
    <col min="511" max="511" width="53" style="281" customWidth="1"/>
    <col min="512" max="512" width="9.140625" style="281"/>
    <col min="513" max="513" width="10.28515625" style="281" customWidth="1"/>
    <col min="514" max="515" width="18.42578125" style="281" customWidth="1"/>
    <col min="516" max="518" width="9.140625" style="281" customWidth="1"/>
    <col min="519" max="765" width="9.140625" style="281"/>
    <col min="766" max="766" width="7" style="281" customWidth="1"/>
    <col min="767" max="767" width="53" style="281" customWidth="1"/>
    <col min="768" max="768" width="9.140625" style="281"/>
    <col min="769" max="769" width="10.28515625" style="281" customWidth="1"/>
    <col min="770" max="771" width="18.42578125" style="281" customWidth="1"/>
    <col min="772" max="774" width="9.140625" style="281" customWidth="1"/>
    <col min="775" max="1021" width="9.140625" style="281"/>
    <col min="1022" max="1022" width="7" style="281" customWidth="1"/>
    <col min="1023" max="1023" width="53" style="281" customWidth="1"/>
    <col min="1024" max="1024" width="9.140625" style="281"/>
    <col min="1025" max="1025" width="10.28515625" style="281" customWidth="1"/>
    <col min="1026" max="1027" width="18.42578125" style="281" customWidth="1"/>
    <col min="1028" max="1030" width="9.140625" style="281" customWidth="1"/>
    <col min="1031" max="1277" width="9.140625" style="281"/>
    <col min="1278" max="1278" width="7" style="281" customWidth="1"/>
    <col min="1279" max="1279" width="53" style="281" customWidth="1"/>
    <col min="1280" max="1280" width="9.140625" style="281"/>
    <col min="1281" max="1281" width="10.28515625" style="281" customWidth="1"/>
    <col min="1282" max="1283" width="18.42578125" style="281" customWidth="1"/>
    <col min="1284" max="1286" width="9.140625" style="281" customWidth="1"/>
    <col min="1287" max="1533" width="9.140625" style="281"/>
    <col min="1534" max="1534" width="7" style="281" customWidth="1"/>
    <col min="1535" max="1535" width="53" style="281" customWidth="1"/>
    <col min="1536" max="1536" width="9.140625" style="281"/>
    <col min="1537" max="1537" width="10.28515625" style="281" customWidth="1"/>
    <col min="1538" max="1539" width="18.42578125" style="281" customWidth="1"/>
    <col min="1540" max="1542" width="9.140625" style="281" customWidth="1"/>
    <col min="1543" max="1789" width="9.140625" style="281"/>
    <col min="1790" max="1790" width="7" style="281" customWidth="1"/>
    <col min="1791" max="1791" width="53" style="281" customWidth="1"/>
    <col min="1792" max="1792" width="9.140625" style="281"/>
    <col min="1793" max="1793" width="10.28515625" style="281" customWidth="1"/>
    <col min="1794" max="1795" width="18.42578125" style="281" customWidth="1"/>
    <col min="1796" max="1798" width="9.140625" style="281" customWidth="1"/>
    <col min="1799" max="2045" width="9.140625" style="281"/>
    <col min="2046" max="2046" width="7" style="281" customWidth="1"/>
    <col min="2047" max="2047" width="53" style="281" customWidth="1"/>
    <col min="2048" max="2048" width="9.140625" style="281"/>
    <col min="2049" max="2049" width="10.28515625" style="281" customWidth="1"/>
    <col min="2050" max="2051" width="18.42578125" style="281" customWidth="1"/>
    <col min="2052" max="2054" width="9.140625" style="281" customWidth="1"/>
    <col min="2055" max="2301" width="9.140625" style="281"/>
    <col min="2302" max="2302" width="7" style="281" customWidth="1"/>
    <col min="2303" max="2303" width="53" style="281" customWidth="1"/>
    <col min="2304" max="2304" width="9.140625" style="281"/>
    <col min="2305" max="2305" width="10.28515625" style="281" customWidth="1"/>
    <col min="2306" max="2307" width="18.42578125" style="281" customWidth="1"/>
    <col min="2308" max="2310" width="9.140625" style="281" customWidth="1"/>
    <col min="2311" max="2557" width="9.140625" style="281"/>
    <col min="2558" max="2558" width="7" style="281" customWidth="1"/>
    <col min="2559" max="2559" width="53" style="281" customWidth="1"/>
    <col min="2560" max="2560" width="9.140625" style="281"/>
    <col min="2561" max="2561" width="10.28515625" style="281" customWidth="1"/>
    <col min="2562" max="2563" width="18.42578125" style="281" customWidth="1"/>
    <col min="2564" max="2566" width="9.140625" style="281" customWidth="1"/>
    <col min="2567" max="2813" width="9.140625" style="281"/>
    <col min="2814" max="2814" width="7" style="281" customWidth="1"/>
    <col min="2815" max="2815" width="53" style="281" customWidth="1"/>
    <col min="2816" max="2816" width="9.140625" style="281"/>
    <col min="2817" max="2817" width="10.28515625" style="281" customWidth="1"/>
    <col min="2818" max="2819" width="18.42578125" style="281" customWidth="1"/>
    <col min="2820" max="2822" width="9.140625" style="281" customWidth="1"/>
    <col min="2823" max="3069" width="9.140625" style="281"/>
    <col min="3070" max="3070" width="7" style="281" customWidth="1"/>
    <col min="3071" max="3071" width="53" style="281" customWidth="1"/>
    <col min="3072" max="3072" width="9.140625" style="281"/>
    <col min="3073" max="3073" width="10.28515625" style="281" customWidth="1"/>
    <col min="3074" max="3075" width="18.42578125" style="281" customWidth="1"/>
    <col min="3076" max="3078" width="9.140625" style="281" customWidth="1"/>
    <col min="3079" max="3325" width="9.140625" style="281"/>
    <col min="3326" max="3326" width="7" style="281" customWidth="1"/>
    <col min="3327" max="3327" width="53" style="281" customWidth="1"/>
    <col min="3328" max="3328" width="9.140625" style="281"/>
    <col min="3329" max="3329" width="10.28515625" style="281" customWidth="1"/>
    <col min="3330" max="3331" width="18.42578125" style="281" customWidth="1"/>
    <col min="3332" max="3334" width="9.140625" style="281" customWidth="1"/>
    <col min="3335" max="3581" width="9.140625" style="281"/>
    <col min="3582" max="3582" width="7" style="281" customWidth="1"/>
    <col min="3583" max="3583" width="53" style="281" customWidth="1"/>
    <col min="3584" max="3584" width="9.140625" style="281"/>
    <col min="3585" max="3585" width="10.28515625" style="281" customWidth="1"/>
    <col min="3586" max="3587" width="18.42578125" style="281" customWidth="1"/>
    <col min="3588" max="3590" width="9.140625" style="281" customWidth="1"/>
    <col min="3591" max="3837" width="9.140625" style="281"/>
    <col min="3838" max="3838" width="7" style="281" customWidth="1"/>
    <col min="3839" max="3839" width="53" style="281" customWidth="1"/>
    <col min="3840" max="3840" width="9.140625" style="281"/>
    <col min="3841" max="3841" width="10.28515625" style="281" customWidth="1"/>
    <col min="3842" max="3843" width="18.42578125" style="281" customWidth="1"/>
    <col min="3844" max="3846" width="9.140625" style="281" customWidth="1"/>
    <col min="3847" max="4093" width="9.140625" style="281"/>
    <col min="4094" max="4094" width="7" style="281" customWidth="1"/>
    <col min="4095" max="4095" width="53" style="281" customWidth="1"/>
    <col min="4096" max="4096" width="9.140625" style="281"/>
    <col min="4097" max="4097" width="10.28515625" style="281" customWidth="1"/>
    <col min="4098" max="4099" width="18.42578125" style="281" customWidth="1"/>
    <col min="4100" max="4102" width="9.140625" style="281" customWidth="1"/>
    <col min="4103" max="4349" width="9.140625" style="281"/>
    <col min="4350" max="4350" width="7" style="281" customWidth="1"/>
    <col min="4351" max="4351" width="53" style="281" customWidth="1"/>
    <col min="4352" max="4352" width="9.140625" style="281"/>
    <col min="4353" max="4353" width="10.28515625" style="281" customWidth="1"/>
    <col min="4354" max="4355" width="18.42578125" style="281" customWidth="1"/>
    <col min="4356" max="4358" width="9.140625" style="281" customWidth="1"/>
    <col min="4359" max="4605" width="9.140625" style="281"/>
    <col min="4606" max="4606" width="7" style="281" customWidth="1"/>
    <col min="4607" max="4607" width="53" style="281" customWidth="1"/>
    <col min="4608" max="4608" width="9.140625" style="281"/>
    <col min="4609" max="4609" width="10.28515625" style="281" customWidth="1"/>
    <col min="4610" max="4611" width="18.42578125" style="281" customWidth="1"/>
    <col min="4612" max="4614" width="9.140625" style="281" customWidth="1"/>
    <col min="4615" max="4861" width="9.140625" style="281"/>
    <col min="4862" max="4862" width="7" style="281" customWidth="1"/>
    <col min="4863" max="4863" width="53" style="281" customWidth="1"/>
    <col min="4864" max="4864" width="9.140625" style="281"/>
    <col min="4865" max="4865" width="10.28515625" style="281" customWidth="1"/>
    <col min="4866" max="4867" width="18.42578125" style="281" customWidth="1"/>
    <col min="4868" max="4870" width="9.140625" style="281" customWidth="1"/>
    <col min="4871" max="5117" width="9.140625" style="281"/>
    <col min="5118" max="5118" width="7" style="281" customWidth="1"/>
    <col min="5119" max="5119" width="53" style="281" customWidth="1"/>
    <col min="5120" max="5120" width="9.140625" style="281"/>
    <col min="5121" max="5121" width="10.28515625" style="281" customWidth="1"/>
    <col min="5122" max="5123" width="18.42578125" style="281" customWidth="1"/>
    <col min="5124" max="5126" width="9.140625" style="281" customWidth="1"/>
    <col min="5127" max="5373" width="9.140625" style="281"/>
    <col min="5374" max="5374" width="7" style="281" customWidth="1"/>
    <col min="5375" max="5375" width="53" style="281" customWidth="1"/>
    <col min="5376" max="5376" width="9.140625" style="281"/>
    <col min="5377" max="5377" width="10.28515625" style="281" customWidth="1"/>
    <col min="5378" max="5379" width="18.42578125" style="281" customWidth="1"/>
    <col min="5380" max="5382" width="9.140625" style="281" customWidth="1"/>
    <col min="5383" max="5629" width="9.140625" style="281"/>
    <col min="5630" max="5630" width="7" style="281" customWidth="1"/>
    <col min="5631" max="5631" width="53" style="281" customWidth="1"/>
    <col min="5632" max="5632" width="9.140625" style="281"/>
    <col min="5633" max="5633" width="10.28515625" style="281" customWidth="1"/>
    <col min="5634" max="5635" width="18.42578125" style="281" customWidth="1"/>
    <col min="5636" max="5638" width="9.140625" style="281" customWidth="1"/>
    <col min="5639" max="5885" width="9.140625" style="281"/>
    <col min="5886" max="5886" width="7" style="281" customWidth="1"/>
    <col min="5887" max="5887" width="53" style="281" customWidth="1"/>
    <col min="5888" max="5888" width="9.140625" style="281"/>
    <col min="5889" max="5889" width="10.28515625" style="281" customWidth="1"/>
    <col min="5890" max="5891" width="18.42578125" style="281" customWidth="1"/>
    <col min="5892" max="5894" width="9.140625" style="281" customWidth="1"/>
    <col min="5895" max="6141" width="9.140625" style="281"/>
    <col min="6142" max="6142" width="7" style="281" customWidth="1"/>
    <col min="6143" max="6143" width="53" style="281" customWidth="1"/>
    <col min="6144" max="6144" width="9.140625" style="281"/>
    <col min="6145" max="6145" width="10.28515625" style="281" customWidth="1"/>
    <col min="6146" max="6147" width="18.42578125" style="281" customWidth="1"/>
    <col min="6148" max="6150" width="9.140625" style="281" customWidth="1"/>
    <col min="6151" max="6397" width="9.140625" style="281"/>
    <col min="6398" max="6398" width="7" style="281" customWidth="1"/>
    <col min="6399" max="6399" width="53" style="281" customWidth="1"/>
    <col min="6400" max="6400" width="9.140625" style="281"/>
    <col min="6401" max="6401" width="10.28515625" style="281" customWidth="1"/>
    <col min="6402" max="6403" width="18.42578125" style="281" customWidth="1"/>
    <col min="6404" max="6406" width="9.140625" style="281" customWidth="1"/>
    <col min="6407" max="6653" width="9.140625" style="281"/>
    <col min="6654" max="6654" width="7" style="281" customWidth="1"/>
    <col min="6655" max="6655" width="53" style="281" customWidth="1"/>
    <col min="6656" max="6656" width="9.140625" style="281"/>
    <col min="6657" max="6657" width="10.28515625" style="281" customWidth="1"/>
    <col min="6658" max="6659" width="18.42578125" style="281" customWidth="1"/>
    <col min="6660" max="6662" width="9.140625" style="281" customWidth="1"/>
    <col min="6663" max="6909" width="9.140625" style="281"/>
    <col min="6910" max="6910" width="7" style="281" customWidth="1"/>
    <col min="6911" max="6911" width="53" style="281" customWidth="1"/>
    <col min="6912" max="6912" width="9.140625" style="281"/>
    <col min="6913" max="6913" width="10.28515625" style="281" customWidth="1"/>
    <col min="6914" max="6915" width="18.42578125" style="281" customWidth="1"/>
    <col min="6916" max="6918" width="9.140625" style="281" customWidth="1"/>
    <col min="6919" max="7165" width="9.140625" style="281"/>
    <col min="7166" max="7166" width="7" style="281" customWidth="1"/>
    <col min="7167" max="7167" width="53" style="281" customWidth="1"/>
    <col min="7168" max="7168" width="9.140625" style="281"/>
    <col min="7169" max="7169" width="10.28515625" style="281" customWidth="1"/>
    <col min="7170" max="7171" width="18.42578125" style="281" customWidth="1"/>
    <col min="7172" max="7174" width="9.140625" style="281" customWidth="1"/>
    <col min="7175" max="7421" width="9.140625" style="281"/>
    <col min="7422" max="7422" width="7" style="281" customWidth="1"/>
    <col min="7423" max="7423" width="53" style="281" customWidth="1"/>
    <col min="7424" max="7424" width="9.140625" style="281"/>
    <col min="7425" max="7425" width="10.28515625" style="281" customWidth="1"/>
    <col min="7426" max="7427" width="18.42578125" style="281" customWidth="1"/>
    <col min="7428" max="7430" width="9.140625" style="281" customWidth="1"/>
    <col min="7431" max="7677" width="9.140625" style="281"/>
    <col min="7678" max="7678" width="7" style="281" customWidth="1"/>
    <col min="7679" max="7679" width="53" style="281" customWidth="1"/>
    <col min="7680" max="7680" width="9.140625" style="281"/>
    <col min="7681" max="7681" width="10.28515625" style="281" customWidth="1"/>
    <col min="7682" max="7683" width="18.42578125" style="281" customWidth="1"/>
    <col min="7684" max="7686" width="9.140625" style="281" customWidth="1"/>
    <col min="7687" max="7933" width="9.140625" style="281"/>
    <col min="7934" max="7934" width="7" style="281" customWidth="1"/>
    <col min="7935" max="7935" width="53" style="281" customWidth="1"/>
    <col min="7936" max="7936" width="9.140625" style="281"/>
    <col min="7937" max="7937" width="10.28515625" style="281" customWidth="1"/>
    <col min="7938" max="7939" width="18.42578125" style="281" customWidth="1"/>
    <col min="7940" max="7942" width="9.140625" style="281" customWidth="1"/>
    <col min="7943" max="8189" width="9.140625" style="281"/>
    <col min="8190" max="8190" width="7" style="281" customWidth="1"/>
    <col min="8191" max="8191" width="53" style="281" customWidth="1"/>
    <col min="8192" max="8192" width="9.140625" style="281"/>
    <col min="8193" max="8193" width="10.28515625" style="281" customWidth="1"/>
    <col min="8194" max="8195" width="18.42578125" style="281" customWidth="1"/>
    <col min="8196" max="8198" width="9.140625" style="281" customWidth="1"/>
    <col min="8199" max="8445" width="9.140625" style="281"/>
    <col min="8446" max="8446" width="7" style="281" customWidth="1"/>
    <col min="8447" max="8447" width="53" style="281" customWidth="1"/>
    <col min="8448" max="8448" width="9.140625" style="281"/>
    <col min="8449" max="8449" width="10.28515625" style="281" customWidth="1"/>
    <col min="8450" max="8451" width="18.42578125" style="281" customWidth="1"/>
    <col min="8452" max="8454" width="9.140625" style="281" customWidth="1"/>
    <col min="8455" max="8701" width="9.140625" style="281"/>
    <col min="8702" max="8702" width="7" style="281" customWidth="1"/>
    <col min="8703" max="8703" width="53" style="281" customWidth="1"/>
    <col min="8704" max="8704" width="9.140625" style="281"/>
    <col min="8705" max="8705" width="10.28515625" style="281" customWidth="1"/>
    <col min="8706" max="8707" width="18.42578125" style="281" customWidth="1"/>
    <col min="8708" max="8710" width="9.140625" style="281" customWidth="1"/>
    <col min="8711" max="8957" width="9.140625" style="281"/>
    <col min="8958" max="8958" width="7" style="281" customWidth="1"/>
    <col min="8959" max="8959" width="53" style="281" customWidth="1"/>
    <col min="8960" max="8960" width="9.140625" style="281"/>
    <col min="8961" max="8961" width="10.28515625" style="281" customWidth="1"/>
    <col min="8962" max="8963" width="18.42578125" style="281" customWidth="1"/>
    <col min="8964" max="8966" width="9.140625" style="281" customWidth="1"/>
    <col min="8967" max="9213" width="9.140625" style="281"/>
    <col min="9214" max="9214" width="7" style="281" customWidth="1"/>
    <col min="9215" max="9215" width="53" style="281" customWidth="1"/>
    <col min="9216" max="9216" width="9.140625" style="281"/>
    <col min="9217" max="9217" width="10.28515625" style="281" customWidth="1"/>
    <col min="9218" max="9219" width="18.42578125" style="281" customWidth="1"/>
    <col min="9220" max="9222" width="9.140625" style="281" customWidth="1"/>
    <col min="9223" max="9469" width="9.140625" style="281"/>
    <col min="9470" max="9470" width="7" style="281" customWidth="1"/>
    <col min="9471" max="9471" width="53" style="281" customWidth="1"/>
    <col min="9472" max="9472" width="9.140625" style="281"/>
    <col min="9473" max="9473" width="10.28515625" style="281" customWidth="1"/>
    <col min="9474" max="9475" width="18.42578125" style="281" customWidth="1"/>
    <col min="9476" max="9478" width="9.140625" style="281" customWidth="1"/>
    <col min="9479" max="9725" width="9.140625" style="281"/>
    <col min="9726" max="9726" width="7" style="281" customWidth="1"/>
    <col min="9727" max="9727" width="53" style="281" customWidth="1"/>
    <col min="9728" max="9728" width="9.140625" style="281"/>
    <col min="9729" max="9729" width="10.28515625" style="281" customWidth="1"/>
    <col min="9730" max="9731" width="18.42578125" style="281" customWidth="1"/>
    <col min="9732" max="9734" width="9.140625" style="281" customWidth="1"/>
    <col min="9735" max="9981" width="9.140625" style="281"/>
    <col min="9982" max="9982" width="7" style="281" customWidth="1"/>
    <col min="9983" max="9983" width="53" style="281" customWidth="1"/>
    <col min="9984" max="9984" width="9.140625" style="281"/>
    <col min="9985" max="9985" width="10.28515625" style="281" customWidth="1"/>
    <col min="9986" max="9987" width="18.42578125" style="281" customWidth="1"/>
    <col min="9988" max="9990" width="9.140625" style="281" customWidth="1"/>
    <col min="9991" max="10237" width="9.140625" style="281"/>
    <col min="10238" max="10238" width="7" style="281" customWidth="1"/>
    <col min="10239" max="10239" width="53" style="281" customWidth="1"/>
    <col min="10240" max="10240" width="9.140625" style="281"/>
    <col min="10241" max="10241" width="10.28515625" style="281" customWidth="1"/>
    <col min="10242" max="10243" width="18.42578125" style="281" customWidth="1"/>
    <col min="10244" max="10246" width="9.140625" style="281" customWidth="1"/>
    <col min="10247" max="10493" width="9.140625" style="281"/>
    <col min="10494" max="10494" width="7" style="281" customWidth="1"/>
    <col min="10495" max="10495" width="53" style="281" customWidth="1"/>
    <col min="10496" max="10496" width="9.140625" style="281"/>
    <col min="10497" max="10497" width="10.28515625" style="281" customWidth="1"/>
    <col min="10498" max="10499" width="18.42578125" style="281" customWidth="1"/>
    <col min="10500" max="10502" width="9.140625" style="281" customWidth="1"/>
    <col min="10503" max="10749" width="9.140625" style="281"/>
    <col min="10750" max="10750" width="7" style="281" customWidth="1"/>
    <col min="10751" max="10751" width="53" style="281" customWidth="1"/>
    <col min="10752" max="10752" width="9.140625" style="281"/>
    <col min="10753" max="10753" width="10.28515625" style="281" customWidth="1"/>
    <col min="10754" max="10755" width="18.42578125" style="281" customWidth="1"/>
    <col min="10756" max="10758" width="9.140625" style="281" customWidth="1"/>
    <col min="10759" max="11005" width="9.140625" style="281"/>
    <col min="11006" max="11006" width="7" style="281" customWidth="1"/>
    <col min="11007" max="11007" width="53" style="281" customWidth="1"/>
    <col min="11008" max="11008" width="9.140625" style="281"/>
    <col min="11009" max="11009" width="10.28515625" style="281" customWidth="1"/>
    <col min="11010" max="11011" width="18.42578125" style="281" customWidth="1"/>
    <col min="11012" max="11014" width="9.140625" style="281" customWidth="1"/>
    <col min="11015" max="11261" width="9.140625" style="281"/>
    <col min="11262" max="11262" width="7" style="281" customWidth="1"/>
    <col min="11263" max="11263" width="53" style="281" customWidth="1"/>
    <col min="11264" max="11264" width="9.140625" style="281"/>
    <col min="11265" max="11265" width="10.28515625" style="281" customWidth="1"/>
    <col min="11266" max="11267" width="18.42578125" style="281" customWidth="1"/>
    <col min="11268" max="11270" width="9.140625" style="281" customWidth="1"/>
    <col min="11271" max="11517" width="9.140625" style="281"/>
    <col min="11518" max="11518" width="7" style="281" customWidth="1"/>
    <col min="11519" max="11519" width="53" style="281" customWidth="1"/>
    <col min="11520" max="11520" width="9.140625" style="281"/>
    <col min="11521" max="11521" width="10.28515625" style="281" customWidth="1"/>
    <col min="11522" max="11523" width="18.42578125" style="281" customWidth="1"/>
    <col min="11524" max="11526" width="9.140625" style="281" customWidth="1"/>
    <col min="11527" max="11773" width="9.140625" style="281"/>
    <col min="11774" max="11774" width="7" style="281" customWidth="1"/>
    <col min="11775" max="11775" width="53" style="281" customWidth="1"/>
    <col min="11776" max="11776" width="9.140625" style="281"/>
    <col min="11777" max="11777" width="10.28515625" style="281" customWidth="1"/>
    <col min="11778" max="11779" width="18.42578125" style="281" customWidth="1"/>
    <col min="11780" max="11782" width="9.140625" style="281" customWidth="1"/>
    <col min="11783" max="12029" width="9.140625" style="281"/>
    <col min="12030" max="12030" width="7" style="281" customWidth="1"/>
    <col min="12031" max="12031" width="53" style="281" customWidth="1"/>
    <col min="12032" max="12032" width="9.140625" style="281"/>
    <col min="12033" max="12033" width="10.28515625" style="281" customWidth="1"/>
    <col min="12034" max="12035" width="18.42578125" style="281" customWidth="1"/>
    <col min="12036" max="12038" width="9.140625" style="281" customWidth="1"/>
    <col min="12039" max="12285" width="9.140625" style="281"/>
    <col min="12286" max="12286" width="7" style="281" customWidth="1"/>
    <col min="12287" max="12287" width="53" style="281" customWidth="1"/>
    <col min="12288" max="12288" width="9.140625" style="281"/>
    <col min="12289" max="12289" width="10.28515625" style="281" customWidth="1"/>
    <col min="12290" max="12291" width="18.42578125" style="281" customWidth="1"/>
    <col min="12292" max="12294" width="9.140625" style="281" customWidth="1"/>
    <col min="12295" max="12541" width="9.140625" style="281"/>
    <col min="12542" max="12542" width="7" style="281" customWidth="1"/>
    <col min="12543" max="12543" width="53" style="281" customWidth="1"/>
    <col min="12544" max="12544" width="9.140625" style="281"/>
    <col min="12545" max="12545" width="10.28515625" style="281" customWidth="1"/>
    <col min="12546" max="12547" width="18.42578125" style="281" customWidth="1"/>
    <col min="12548" max="12550" width="9.140625" style="281" customWidth="1"/>
    <col min="12551" max="12797" width="9.140625" style="281"/>
    <col min="12798" max="12798" width="7" style="281" customWidth="1"/>
    <col min="12799" max="12799" width="53" style="281" customWidth="1"/>
    <col min="12800" max="12800" width="9.140625" style="281"/>
    <col min="12801" max="12801" width="10.28515625" style="281" customWidth="1"/>
    <col min="12802" max="12803" width="18.42578125" style="281" customWidth="1"/>
    <col min="12804" max="12806" width="9.140625" style="281" customWidth="1"/>
    <col min="12807" max="13053" width="9.140625" style="281"/>
    <col min="13054" max="13054" width="7" style="281" customWidth="1"/>
    <col min="13055" max="13055" width="53" style="281" customWidth="1"/>
    <col min="13056" max="13056" width="9.140625" style="281"/>
    <col min="13057" max="13057" width="10.28515625" style="281" customWidth="1"/>
    <col min="13058" max="13059" width="18.42578125" style="281" customWidth="1"/>
    <col min="13060" max="13062" width="9.140625" style="281" customWidth="1"/>
    <col min="13063" max="13309" width="9.140625" style="281"/>
    <col min="13310" max="13310" width="7" style="281" customWidth="1"/>
    <col min="13311" max="13311" width="53" style="281" customWidth="1"/>
    <col min="13312" max="13312" width="9.140625" style="281"/>
    <col min="13313" max="13313" width="10.28515625" style="281" customWidth="1"/>
    <col min="13314" max="13315" width="18.42578125" style="281" customWidth="1"/>
    <col min="13316" max="13318" width="9.140625" style="281" customWidth="1"/>
    <col min="13319" max="13565" width="9.140625" style="281"/>
    <col min="13566" max="13566" width="7" style="281" customWidth="1"/>
    <col min="13567" max="13567" width="53" style="281" customWidth="1"/>
    <col min="13568" max="13568" width="9.140625" style="281"/>
    <col min="13569" max="13569" width="10.28515625" style="281" customWidth="1"/>
    <col min="13570" max="13571" width="18.42578125" style="281" customWidth="1"/>
    <col min="13572" max="13574" width="9.140625" style="281" customWidth="1"/>
    <col min="13575" max="13821" width="9.140625" style="281"/>
    <col min="13822" max="13822" width="7" style="281" customWidth="1"/>
    <col min="13823" max="13823" width="53" style="281" customWidth="1"/>
    <col min="13824" max="13824" width="9.140625" style="281"/>
    <col min="13825" max="13825" width="10.28515625" style="281" customWidth="1"/>
    <col min="13826" max="13827" width="18.42578125" style="281" customWidth="1"/>
    <col min="13828" max="13830" width="9.140625" style="281" customWidth="1"/>
    <col min="13831" max="14077" width="9.140625" style="281"/>
    <col min="14078" max="14078" width="7" style="281" customWidth="1"/>
    <col min="14079" max="14079" width="53" style="281" customWidth="1"/>
    <col min="14080" max="14080" width="9.140625" style="281"/>
    <col min="14081" max="14081" width="10.28515625" style="281" customWidth="1"/>
    <col min="14082" max="14083" width="18.42578125" style="281" customWidth="1"/>
    <col min="14084" max="14086" width="9.140625" style="281" customWidth="1"/>
    <col min="14087" max="14333" width="9.140625" style="281"/>
    <col min="14334" max="14334" width="7" style="281" customWidth="1"/>
    <col min="14335" max="14335" width="53" style="281" customWidth="1"/>
    <col min="14336" max="14336" width="9.140625" style="281"/>
    <col min="14337" max="14337" width="10.28515625" style="281" customWidth="1"/>
    <col min="14338" max="14339" width="18.42578125" style="281" customWidth="1"/>
    <col min="14340" max="14342" width="9.140625" style="281" customWidth="1"/>
    <col min="14343" max="14589" width="9.140625" style="281"/>
    <col min="14590" max="14590" width="7" style="281" customWidth="1"/>
    <col min="14591" max="14591" width="53" style="281" customWidth="1"/>
    <col min="14592" max="14592" width="9.140625" style="281"/>
    <col min="14593" max="14593" width="10.28515625" style="281" customWidth="1"/>
    <col min="14594" max="14595" width="18.42578125" style="281" customWidth="1"/>
    <col min="14596" max="14598" width="9.140625" style="281" customWidth="1"/>
    <col min="14599" max="14845" width="9.140625" style="281"/>
    <col min="14846" max="14846" width="7" style="281" customWidth="1"/>
    <col min="14847" max="14847" width="53" style="281" customWidth="1"/>
    <col min="14848" max="14848" width="9.140625" style="281"/>
    <col min="14849" max="14849" width="10.28515625" style="281" customWidth="1"/>
    <col min="14850" max="14851" width="18.42578125" style="281" customWidth="1"/>
    <col min="14852" max="14854" width="9.140625" style="281" customWidth="1"/>
    <col min="14855" max="15101" width="9.140625" style="281"/>
    <col min="15102" max="15102" width="7" style="281" customWidth="1"/>
    <col min="15103" max="15103" width="53" style="281" customWidth="1"/>
    <col min="15104" max="15104" width="9.140625" style="281"/>
    <col min="15105" max="15105" width="10.28515625" style="281" customWidth="1"/>
    <col min="15106" max="15107" width="18.42578125" style="281" customWidth="1"/>
    <col min="15108" max="15110" width="9.140625" style="281" customWidth="1"/>
    <col min="15111" max="15357" width="9.140625" style="281"/>
    <col min="15358" max="15358" width="7" style="281" customWidth="1"/>
    <col min="15359" max="15359" width="53" style="281" customWidth="1"/>
    <col min="15360" max="15360" width="9.140625" style="281"/>
    <col min="15361" max="15361" width="10.28515625" style="281" customWidth="1"/>
    <col min="15362" max="15363" width="18.42578125" style="281" customWidth="1"/>
    <col min="15364" max="15366" width="9.140625" style="281" customWidth="1"/>
    <col min="15367" max="15613" width="9.140625" style="281"/>
    <col min="15614" max="15614" width="7" style="281" customWidth="1"/>
    <col min="15615" max="15615" width="53" style="281" customWidth="1"/>
    <col min="15616" max="15616" width="9.140625" style="281"/>
    <col min="15617" max="15617" width="10.28515625" style="281" customWidth="1"/>
    <col min="15618" max="15619" width="18.42578125" style="281" customWidth="1"/>
    <col min="15620" max="15622" width="9.140625" style="281" customWidth="1"/>
    <col min="15623" max="15869" width="9.140625" style="281"/>
    <col min="15870" max="15870" width="7" style="281" customWidth="1"/>
    <col min="15871" max="15871" width="53" style="281" customWidth="1"/>
    <col min="15872" max="15872" width="9.140625" style="281"/>
    <col min="15873" max="15873" width="10.28515625" style="281" customWidth="1"/>
    <col min="15874" max="15875" width="18.42578125" style="281" customWidth="1"/>
    <col min="15876" max="15878" width="9.140625" style="281" customWidth="1"/>
    <col min="15879" max="16125" width="9.140625" style="281"/>
    <col min="16126" max="16126" width="7" style="281" customWidth="1"/>
    <col min="16127" max="16127" width="53" style="281" customWidth="1"/>
    <col min="16128" max="16128" width="9.140625" style="281"/>
    <col min="16129" max="16129" width="10.28515625" style="281" customWidth="1"/>
    <col min="16130" max="16131" width="18.42578125" style="281" customWidth="1"/>
    <col min="16132" max="16134" width="9.140625" style="281" customWidth="1"/>
    <col min="16135" max="16384" width="9.140625" style="281"/>
  </cols>
  <sheetData>
    <row r="1" spans="1:6" ht="15.75">
      <c r="A1" s="276" t="s">
        <v>318</v>
      </c>
      <c r="B1" s="277" t="s">
        <v>319</v>
      </c>
      <c r="C1" s="277" t="s">
        <v>320</v>
      </c>
      <c r="D1" s="278" t="s">
        <v>321</v>
      </c>
      <c r="E1" s="279" t="s">
        <v>322</v>
      </c>
      <c r="F1" s="280" t="s">
        <v>323</v>
      </c>
    </row>
    <row r="3" spans="1:6" s="283" customFormat="1" ht="15.75" customHeight="1">
      <c r="A3" s="282" t="s">
        <v>324</v>
      </c>
      <c r="B3" s="282"/>
      <c r="C3" s="282"/>
      <c r="D3" s="282"/>
      <c r="E3" s="282"/>
      <c r="F3" s="282"/>
    </row>
    <row r="4" spans="1:6" s="283" customFormat="1">
      <c r="A4" s="284"/>
      <c r="B4" s="285"/>
      <c r="C4" s="286"/>
      <c r="D4" s="287"/>
      <c r="E4" s="288"/>
      <c r="F4" s="288"/>
    </row>
    <row r="5" spans="1:6" s="283" customFormat="1">
      <c r="A5" s="284">
        <v>1</v>
      </c>
      <c r="B5" s="285" t="s">
        <v>325</v>
      </c>
      <c r="E5" s="288"/>
      <c r="F5" s="288"/>
    </row>
    <row r="6" spans="1:6" s="283" customFormat="1" ht="60">
      <c r="A6" s="284"/>
      <c r="B6" s="289" t="s">
        <v>326</v>
      </c>
      <c r="C6" s="286"/>
      <c r="D6" s="287"/>
      <c r="E6" s="288"/>
      <c r="F6" s="288"/>
    </row>
    <row r="7" spans="1:6" s="283" customFormat="1" ht="60">
      <c r="A7" s="284"/>
      <c r="B7" s="289" t="s">
        <v>327</v>
      </c>
      <c r="C7" s="286"/>
      <c r="D7" s="287"/>
      <c r="E7" s="288"/>
      <c r="F7" s="288"/>
    </row>
    <row r="8" spans="1:6" s="283" customFormat="1">
      <c r="A8" s="284"/>
      <c r="B8" s="289"/>
      <c r="C8" s="286" t="s">
        <v>2</v>
      </c>
      <c r="D8" s="287">
        <v>1</v>
      </c>
      <c r="E8" s="288"/>
      <c r="F8" s="290">
        <f>E8*D8</f>
        <v>0</v>
      </c>
    </row>
    <row r="9" spans="1:6" s="283" customFormat="1">
      <c r="A9" s="284"/>
      <c r="B9" s="289"/>
      <c r="C9" s="286"/>
      <c r="D9" s="287"/>
      <c r="E9" s="288"/>
      <c r="F9" s="290"/>
    </row>
    <row r="10" spans="1:6" s="283" customFormat="1" ht="30">
      <c r="A10" s="284">
        <v>2</v>
      </c>
      <c r="B10" s="285" t="s">
        <v>328</v>
      </c>
      <c r="E10" s="288"/>
      <c r="F10" s="288"/>
    </row>
    <row r="11" spans="1:6" s="283" customFormat="1" ht="60">
      <c r="A11" s="284"/>
      <c r="B11" s="289" t="s">
        <v>329</v>
      </c>
      <c r="C11" s="286"/>
      <c r="D11" s="287"/>
      <c r="E11" s="288"/>
      <c r="F11" s="288"/>
    </row>
    <row r="12" spans="1:6" s="283" customFormat="1" ht="60">
      <c r="A12" s="284"/>
      <c r="B12" s="289" t="s">
        <v>327</v>
      </c>
      <c r="C12" s="286"/>
      <c r="D12" s="287"/>
      <c r="E12" s="288"/>
      <c r="F12" s="288"/>
    </row>
    <row r="13" spans="1:6" s="283" customFormat="1">
      <c r="A13" s="284"/>
      <c r="B13" s="289"/>
      <c r="C13" s="286" t="s">
        <v>2</v>
      </c>
      <c r="D13" s="287">
        <v>1</v>
      </c>
      <c r="E13" s="288"/>
      <c r="F13" s="290">
        <f>E13*D13</f>
        <v>0</v>
      </c>
    </row>
    <row r="14" spans="1:6" s="283" customFormat="1">
      <c r="A14" s="284"/>
      <c r="B14" s="285"/>
      <c r="C14" s="286"/>
      <c r="D14" s="287"/>
      <c r="E14" s="288"/>
      <c r="F14" s="288"/>
    </row>
    <row r="15" spans="1:6" s="283" customFormat="1" ht="75">
      <c r="A15" s="284">
        <v>3</v>
      </c>
      <c r="B15" s="285" t="s">
        <v>330</v>
      </c>
      <c r="C15" s="286" t="s">
        <v>233</v>
      </c>
      <c r="D15" s="287">
        <v>25</v>
      </c>
      <c r="E15" s="288"/>
      <c r="F15" s="290">
        <f>E15*D15</f>
        <v>0</v>
      </c>
    </row>
    <row r="16" spans="1:6" s="283" customFormat="1">
      <c r="A16" s="284"/>
      <c r="B16" s="289"/>
      <c r="C16" s="286"/>
      <c r="D16" s="287"/>
      <c r="E16" s="288"/>
      <c r="F16" s="290"/>
    </row>
    <row r="17" spans="1:6" s="283" customFormat="1">
      <c r="A17" s="284"/>
      <c r="B17" s="285"/>
      <c r="C17" s="286"/>
      <c r="D17" s="287"/>
      <c r="E17" s="288"/>
      <c r="F17" s="288"/>
    </row>
    <row r="18" spans="1:6" s="283" customFormat="1" ht="120">
      <c r="A18" s="284">
        <v>4</v>
      </c>
      <c r="B18" s="285" t="s">
        <v>331</v>
      </c>
      <c r="E18" s="288"/>
      <c r="F18" s="288"/>
    </row>
    <row r="19" spans="1:6" s="283" customFormat="1">
      <c r="A19" s="284"/>
      <c r="B19" s="289" t="s">
        <v>332</v>
      </c>
      <c r="C19" s="286" t="s">
        <v>256</v>
      </c>
      <c r="D19" s="287">
        <v>1</v>
      </c>
      <c r="E19" s="288"/>
      <c r="F19" s="290">
        <f>E19*D19</f>
        <v>0</v>
      </c>
    </row>
    <row r="20" spans="1:6">
      <c r="A20" s="291"/>
      <c r="B20" s="292"/>
      <c r="C20" s="293"/>
      <c r="D20" s="294"/>
      <c r="E20" s="295"/>
      <c r="F20" s="295"/>
    </row>
    <row r="21" spans="1:6" ht="15.75" thickBot="1">
      <c r="B21" s="296"/>
    </row>
    <row r="22" spans="1:6" ht="18.75" thickBot="1">
      <c r="B22" s="285"/>
      <c r="F22" s="297">
        <f>SUM(F3:F20)</f>
        <v>0</v>
      </c>
    </row>
    <row r="23" spans="1:6" ht="18">
      <c r="B23" s="285"/>
      <c r="F23" s="298"/>
    </row>
    <row r="24" spans="1:6" ht="15.75">
      <c r="A24" s="299" t="s">
        <v>333</v>
      </c>
      <c r="B24" s="299"/>
      <c r="C24" s="300"/>
      <c r="D24" s="301"/>
      <c r="E24" s="301"/>
      <c r="F24" s="301"/>
    </row>
    <row r="25" spans="1:6" ht="15.75">
      <c r="A25" s="299"/>
      <c r="B25" s="299"/>
      <c r="C25" s="300"/>
      <c r="D25" s="301"/>
      <c r="E25" s="301"/>
      <c r="F25" s="301"/>
    </row>
    <row r="26" spans="1:6" ht="135">
      <c r="A26" s="302">
        <v>1</v>
      </c>
      <c r="B26" s="303" t="s">
        <v>334</v>
      </c>
      <c r="C26" s="300"/>
      <c r="D26" s="304"/>
      <c r="E26" s="290"/>
      <c r="F26" s="290"/>
    </row>
    <row r="27" spans="1:6">
      <c r="A27" s="302"/>
      <c r="B27" s="305" t="s">
        <v>335</v>
      </c>
      <c r="C27" s="300"/>
      <c r="D27" s="304"/>
      <c r="E27" s="290"/>
      <c r="F27" s="290"/>
    </row>
    <row r="28" spans="1:6">
      <c r="A28" s="302"/>
      <c r="B28" s="289" t="s">
        <v>336</v>
      </c>
      <c r="C28" s="300"/>
      <c r="D28" s="304"/>
      <c r="E28" s="290"/>
      <c r="F28" s="290"/>
    </row>
    <row r="29" spans="1:6">
      <c r="A29" s="302"/>
      <c r="B29" s="289" t="s">
        <v>337</v>
      </c>
      <c r="C29" s="300"/>
      <c r="D29" s="304"/>
      <c r="E29" s="290"/>
      <c r="F29" s="290"/>
    </row>
    <row r="30" spans="1:6">
      <c r="A30" s="302"/>
      <c r="B30" s="289" t="s">
        <v>338</v>
      </c>
      <c r="C30" s="300"/>
      <c r="D30" s="304"/>
      <c r="E30" s="290"/>
      <c r="F30" s="290"/>
    </row>
    <row r="31" spans="1:6">
      <c r="A31" s="302"/>
      <c r="B31" s="289" t="s">
        <v>339</v>
      </c>
      <c r="C31" s="300"/>
      <c r="D31" s="304"/>
      <c r="E31" s="290"/>
      <c r="F31" s="290"/>
    </row>
    <row r="32" spans="1:6">
      <c r="A32" s="302"/>
      <c r="B32" s="289" t="s">
        <v>340</v>
      </c>
      <c r="C32" s="300"/>
      <c r="D32" s="304"/>
      <c r="E32" s="290"/>
      <c r="F32" s="290"/>
    </row>
    <row r="33" spans="1:6">
      <c r="A33" s="302"/>
      <c r="B33" s="289" t="s">
        <v>341</v>
      </c>
      <c r="C33" s="300"/>
      <c r="D33" s="304"/>
      <c r="E33" s="290"/>
      <c r="F33" s="290"/>
    </row>
    <row r="34" spans="1:6">
      <c r="A34" s="302"/>
      <c r="B34" s="289" t="s">
        <v>342</v>
      </c>
      <c r="C34" s="300"/>
      <c r="D34" s="304"/>
      <c r="E34" s="290"/>
      <c r="F34" s="290"/>
    </row>
    <row r="35" spans="1:6">
      <c r="A35" s="302"/>
      <c r="B35" s="289" t="s">
        <v>343</v>
      </c>
      <c r="C35" s="300"/>
      <c r="D35" s="304"/>
      <c r="E35" s="290"/>
      <c r="F35" s="290"/>
    </row>
    <row r="36" spans="1:6">
      <c r="A36" s="302"/>
      <c r="B36" s="289" t="s">
        <v>344</v>
      </c>
      <c r="C36" s="300"/>
      <c r="D36" s="304"/>
      <c r="E36" s="290"/>
      <c r="F36" s="290"/>
    </row>
    <row r="37" spans="1:6">
      <c r="A37" s="302"/>
      <c r="B37" s="289" t="s">
        <v>345</v>
      </c>
      <c r="C37" s="300"/>
      <c r="D37" s="304"/>
      <c r="E37" s="290"/>
      <c r="F37" s="290"/>
    </row>
    <row r="38" spans="1:6">
      <c r="A38" s="302"/>
      <c r="B38" s="289" t="s">
        <v>346</v>
      </c>
      <c r="C38" s="300"/>
      <c r="D38" s="304"/>
      <c r="E38" s="290"/>
      <c r="F38" s="290"/>
    </row>
    <row r="39" spans="1:6" ht="30">
      <c r="A39" s="302"/>
      <c r="B39" s="289" t="s">
        <v>347</v>
      </c>
      <c r="C39" s="300"/>
      <c r="D39" s="304"/>
      <c r="E39" s="290"/>
      <c r="F39" s="290"/>
    </row>
    <row r="40" spans="1:6">
      <c r="A40" s="302"/>
      <c r="B40" s="289" t="s">
        <v>348</v>
      </c>
      <c r="C40" s="300"/>
      <c r="D40" s="304"/>
      <c r="E40" s="290"/>
      <c r="F40" s="290"/>
    </row>
    <row r="41" spans="1:6">
      <c r="A41" s="302"/>
      <c r="B41" s="289" t="s">
        <v>349</v>
      </c>
      <c r="C41" s="300"/>
      <c r="D41" s="304"/>
      <c r="E41" s="290"/>
      <c r="F41" s="290"/>
    </row>
    <row r="42" spans="1:6">
      <c r="A42" s="302"/>
      <c r="B42" s="289" t="s">
        <v>350</v>
      </c>
      <c r="C42" s="300"/>
      <c r="D42" s="304"/>
      <c r="E42" s="290"/>
      <c r="F42" s="290"/>
    </row>
    <row r="43" spans="1:6">
      <c r="A43" s="302"/>
      <c r="B43" s="289" t="s">
        <v>351</v>
      </c>
      <c r="C43" s="300"/>
      <c r="D43" s="304"/>
      <c r="E43" s="290"/>
      <c r="F43" s="290"/>
    </row>
    <row r="44" spans="1:6">
      <c r="A44" s="302"/>
      <c r="B44" s="303"/>
      <c r="C44" s="286" t="s">
        <v>2</v>
      </c>
      <c r="D44" s="287">
        <v>1</v>
      </c>
      <c r="F44" s="290">
        <f>E44*D44</f>
        <v>0</v>
      </c>
    </row>
    <row r="45" spans="1:6">
      <c r="A45" s="302"/>
      <c r="B45" s="303"/>
      <c r="C45" s="300"/>
      <c r="D45" s="304"/>
      <c r="E45" s="290"/>
      <c r="F45" s="290"/>
    </row>
    <row r="46" spans="1:6" ht="105">
      <c r="A46" s="302">
        <v>2</v>
      </c>
      <c r="B46" s="303" t="s">
        <v>352</v>
      </c>
      <c r="C46" s="300"/>
      <c r="D46" s="304"/>
      <c r="E46" s="290"/>
      <c r="F46" s="290"/>
    </row>
    <row r="47" spans="1:6">
      <c r="A47" s="302"/>
      <c r="B47" s="289" t="s">
        <v>353</v>
      </c>
      <c r="C47" s="300"/>
      <c r="D47" s="304"/>
      <c r="E47" s="290"/>
      <c r="F47" s="290"/>
    </row>
    <row r="48" spans="1:6">
      <c r="A48" s="302"/>
      <c r="B48" s="289" t="s">
        <v>354</v>
      </c>
      <c r="C48" s="300"/>
      <c r="D48" s="304"/>
      <c r="E48" s="290"/>
      <c r="F48" s="290"/>
    </row>
    <row r="49" spans="1:6">
      <c r="A49" s="302"/>
      <c r="B49" s="289" t="s">
        <v>355</v>
      </c>
      <c r="C49" s="300"/>
      <c r="D49" s="304"/>
      <c r="E49" s="290"/>
      <c r="F49" s="290"/>
    </row>
    <row r="50" spans="1:6" ht="30">
      <c r="A50" s="302"/>
      <c r="B50" s="289" t="s">
        <v>356</v>
      </c>
      <c r="C50" s="300"/>
      <c r="D50" s="304"/>
      <c r="E50" s="290"/>
      <c r="F50" s="290"/>
    </row>
    <row r="51" spans="1:6" ht="30">
      <c r="A51" s="302"/>
      <c r="B51" s="289" t="s">
        <v>357</v>
      </c>
      <c r="C51" s="300"/>
      <c r="D51" s="304"/>
      <c r="E51" s="290"/>
      <c r="F51" s="290"/>
    </row>
    <row r="52" spans="1:6">
      <c r="A52" s="302"/>
      <c r="B52" s="289" t="s">
        <v>358</v>
      </c>
      <c r="C52" s="300"/>
      <c r="D52" s="304"/>
      <c r="E52" s="290"/>
      <c r="F52" s="290"/>
    </row>
    <row r="53" spans="1:6">
      <c r="A53" s="302"/>
      <c r="B53" s="289" t="s">
        <v>359</v>
      </c>
      <c r="C53" s="300"/>
      <c r="D53" s="304"/>
      <c r="E53" s="290"/>
      <c r="F53" s="290"/>
    </row>
    <row r="54" spans="1:6">
      <c r="A54" s="302"/>
      <c r="B54" s="289" t="s">
        <v>348</v>
      </c>
      <c r="C54" s="300"/>
      <c r="D54" s="304"/>
      <c r="E54" s="290"/>
      <c r="F54" s="290"/>
    </row>
    <row r="55" spans="1:6">
      <c r="A55" s="302"/>
      <c r="B55" s="289" t="s">
        <v>360</v>
      </c>
      <c r="C55" s="300"/>
      <c r="D55" s="304"/>
      <c r="E55" s="290"/>
      <c r="F55" s="290"/>
    </row>
    <row r="56" spans="1:6" ht="30">
      <c r="A56" s="302"/>
      <c r="B56" s="289" t="s">
        <v>361</v>
      </c>
      <c r="C56" s="300"/>
      <c r="D56" s="304"/>
      <c r="E56" s="290"/>
      <c r="F56" s="290"/>
    </row>
    <row r="57" spans="1:6">
      <c r="A57" s="302"/>
      <c r="B57" s="289"/>
      <c r="C57" s="286" t="s">
        <v>2</v>
      </c>
      <c r="D57" s="287">
        <v>1</v>
      </c>
      <c r="F57" s="290">
        <f>E57*D57</f>
        <v>0</v>
      </c>
    </row>
    <row r="58" spans="1:6">
      <c r="A58" s="302"/>
      <c r="B58" s="289"/>
      <c r="F58" s="290"/>
    </row>
    <row r="59" spans="1:6" ht="60">
      <c r="A59" s="302">
        <v>3</v>
      </c>
      <c r="B59" s="303" t="s">
        <v>362</v>
      </c>
      <c r="C59" s="300"/>
      <c r="D59" s="304"/>
      <c r="E59" s="306"/>
      <c r="F59" s="306"/>
    </row>
    <row r="60" spans="1:6">
      <c r="A60" s="302"/>
      <c r="B60" s="289" t="s">
        <v>363</v>
      </c>
      <c r="C60" s="300" t="s">
        <v>233</v>
      </c>
      <c r="D60" s="304">
        <v>20</v>
      </c>
      <c r="E60" s="306"/>
      <c r="F60" s="290">
        <f>E60*D60</f>
        <v>0</v>
      </c>
    </row>
    <row r="61" spans="1:6">
      <c r="A61" s="302"/>
      <c r="B61" s="289"/>
      <c r="C61" s="300"/>
      <c r="D61" s="304"/>
      <c r="E61" s="306"/>
      <c r="F61" s="306"/>
    </row>
    <row r="62" spans="1:6">
      <c r="A62" s="302">
        <v>4</v>
      </c>
      <c r="B62" s="303" t="s">
        <v>364</v>
      </c>
      <c r="C62" s="300"/>
      <c r="D62" s="304"/>
      <c r="E62" s="306"/>
      <c r="F62" s="306"/>
    </row>
    <row r="63" spans="1:6">
      <c r="A63" s="302"/>
      <c r="B63" s="289" t="s">
        <v>365</v>
      </c>
      <c r="C63" s="300"/>
      <c r="D63" s="304"/>
      <c r="E63" s="306"/>
      <c r="F63" s="306"/>
    </row>
    <row r="64" spans="1:6">
      <c r="A64" s="302"/>
      <c r="B64" s="289" t="s">
        <v>366</v>
      </c>
      <c r="C64" s="300"/>
      <c r="D64" s="304"/>
      <c r="E64" s="306"/>
      <c r="F64" s="306"/>
    </row>
    <row r="65" spans="1:6">
      <c r="A65" s="302"/>
      <c r="B65" s="289" t="s">
        <v>367</v>
      </c>
    </row>
    <row r="66" spans="1:6">
      <c r="A66" s="302"/>
      <c r="B66" s="289"/>
      <c r="C66" s="300" t="s">
        <v>2</v>
      </c>
      <c r="D66" s="304">
        <v>1</v>
      </c>
      <c r="E66" s="306"/>
      <c r="F66" s="290">
        <f>E66*D66</f>
        <v>0</v>
      </c>
    </row>
    <row r="67" spans="1:6">
      <c r="A67" s="302"/>
      <c r="B67" s="289"/>
      <c r="C67" s="300"/>
      <c r="D67" s="304"/>
      <c r="E67" s="306"/>
      <c r="F67" s="306"/>
    </row>
    <row r="68" spans="1:6">
      <c r="A68" s="302">
        <v>5</v>
      </c>
      <c r="B68" s="303" t="s">
        <v>368</v>
      </c>
      <c r="C68" s="300"/>
      <c r="D68" s="304"/>
      <c r="E68" s="306"/>
      <c r="F68" s="306"/>
    </row>
    <row r="69" spans="1:6">
      <c r="A69" s="302"/>
      <c r="B69" s="289" t="s">
        <v>369</v>
      </c>
      <c r="C69" s="300"/>
      <c r="D69" s="304"/>
      <c r="E69" s="306"/>
      <c r="F69" s="306"/>
    </row>
    <row r="70" spans="1:6">
      <c r="A70" s="302"/>
      <c r="B70" s="289" t="s">
        <v>370</v>
      </c>
      <c r="C70" s="300"/>
      <c r="D70" s="304"/>
      <c r="E70" s="306"/>
      <c r="F70" s="306"/>
    </row>
    <row r="71" spans="1:6" ht="30">
      <c r="A71" s="302"/>
      <c r="B71" s="289" t="s">
        <v>371</v>
      </c>
      <c r="C71" s="300"/>
      <c r="D71" s="304"/>
      <c r="E71" s="306"/>
      <c r="F71" s="306"/>
    </row>
    <row r="72" spans="1:6" ht="30">
      <c r="A72" s="302"/>
      <c r="B72" s="289" t="s">
        <v>372</v>
      </c>
      <c r="C72" s="300"/>
      <c r="D72" s="304"/>
      <c r="E72" s="306"/>
      <c r="F72" s="306"/>
    </row>
    <row r="73" spans="1:6">
      <c r="A73" s="302"/>
      <c r="B73" s="289"/>
      <c r="C73" s="300" t="s">
        <v>2</v>
      </c>
      <c r="D73" s="304">
        <v>1</v>
      </c>
      <c r="E73" s="306"/>
      <c r="F73" s="290">
        <f>E73*D73</f>
        <v>0</v>
      </c>
    </row>
    <row r="74" spans="1:6">
      <c r="A74" s="302"/>
      <c r="B74" s="289"/>
      <c r="C74" s="300"/>
      <c r="D74" s="304"/>
      <c r="E74" s="306"/>
      <c r="F74" s="306"/>
    </row>
    <row r="75" spans="1:6">
      <c r="A75" s="302">
        <v>6</v>
      </c>
      <c r="B75" s="303" t="s">
        <v>373</v>
      </c>
      <c r="C75" s="300"/>
      <c r="D75" s="304"/>
      <c r="E75" s="306"/>
      <c r="F75" s="306"/>
    </row>
    <row r="76" spans="1:6">
      <c r="A76" s="302"/>
      <c r="B76" s="289" t="s">
        <v>374</v>
      </c>
      <c r="C76" s="300"/>
      <c r="D76" s="304"/>
      <c r="E76" s="306"/>
      <c r="F76" s="306"/>
    </row>
    <row r="77" spans="1:6">
      <c r="A77" s="302"/>
      <c r="B77" s="289" t="s">
        <v>375</v>
      </c>
    </row>
    <row r="78" spans="1:6">
      <c r="A78" s="302"/>
      <c r="B78" s="289"/>
      <c r="C78" s="300" t="s">
        <v>2</v>
      </c>
      <c r="D78" s="304">
        <v>1</v>
      </c>
      <c r="E78" s="306"/>
      <c r="F78" s="290">
        <f>E78*D78</f>
        <v>0</v>
      </c>
    </row>
    <row r="79" spans="1:6">
      <c r="A79" s="302"/>
      <c r="B79" s="289"/>
      <c r="C79" s="300"/>
      <c r="D79" s="304"/>
      <c r="E79" s="306"/>
      <c r="F79" s="290"/>
    </row>
    <row r="80" spans="1:6" ht="135">
      <c r="A80" s="302">
        <v>7</v>
      </c>
      <c r="B80" s="303" t="s">
        <v>376</v>
      </c>
      <c r="C80" s="300"/>
      <c r="D80" s="304"/>
      <c r="E80" s="306"/>
      <c r="F80" s="306"/>
    </row>
    <row r="81" spans="1:6">
      <c r="A81" s="302"/>
      <c r="B81" s="303" t="s">
        <v>377</v>
      </c>
      <c r="C81" s="300" t="s">
        <v>256</v>
      </c>
      <c r="D81" s="304">
        <v>1</v>
      </c>
      <c r="E81" s="306"/>
      <c r="F81" s="290">
        <f>E81*D81</f>
        <v>0</v>
      </c>
    </row>
    <row r="82" spans="1:6">
      <c r="A82" s="302"/>
      <c r="B82" s="303" t="s">
        <v>378</v>
      </c>
      <c r="C82" s="300" t="s">
        <v>256</v>
      </c>
      <c r="D82" s="304">
        <v>1</v>
      </c>
      <c r="E82" s="306"/>
      <c r="F82" s="290">
        <f>E82*D82</f>
        <v>0</v>
      </c>
    </row>
    <row r="83" spans="1:6">
      <c r="A83" s="302"/>
      <c r="B83" s="303"/>
      <c r="C83" s="307"/>
      <c r="D83" s="301"/>
      <c r="E83" s="301"/>
      <c r="F83" s="301"/>
    </row>
    <row r="84" spans="1:6" ht="135">
      <c r="A84" s="302">
        <v>8</v>
      </c>
      <c r="B84" s="303" t="s">
        <v>379</v>
      </c>
      <c r="C84" s="300"/>
      <c r="D84" s="304"/>
      <c r="E84" s="306"/>
      <c r="F84" s="306"/>
    </row>
    <row r="85" spans="1:6">
      <c r="A85" s="302"/>
      <c r="B85" s="303" t="s">
        <v>380</v>
      </c>
      <c r="C85" s="300" t="s">
        <v>256</v>
      </c>
      <c r="D85" s="304">
        <v>1</v>
      </c>
      <c r="E85" s="306"/>
      <c r="F85" s="290">
        <f>E85*D85</f>
        <v>0</v>
      </c>
    </row>
    <row r="86" spans="1:6">
      <c r="A86" s="302"/>
      <c r="B86" s="303"/>
      <c r="C86" s="307"/>
      <c r="D86" s="301"/>
      <c r="E86" s="301"/>
      <c r="F86" s="301"/>
    </row>
    <row r="87" spans="1:6" ht="135">
      <c r="A87" s="302">
        <v>9</v>
      </c>
      <c r="B87" s="303" t="s">
        <v>381</v>
      </c>
      <c r="C87" s="300"/>
      <c r="D87" s="304"/>
      <c r="E87" s="306"/>
      <c r="F87" s="306"/>
    </row>
    <row r="88" spans="1:6">
      <c r="A88" s="302"/>
      <c r="B88" s="303" t="s">
        <v>382</v>
      </c>
      <c r="C88" s="300" t="s">
        <v>256</v>
      </c>
      <c r="D88" s="304">
        <v>1</v>
      </c>
      <c r="E88" s="306"/>
      <c r="F88" s="290">
        <f>E88*D88</f>
        <v>0</v>
      </c>
    </row>
    <row r="89" spans="1:6">
      <c r="A89" s="302"/>
      <c r="B89" s="303"/>
      <c r="C89" s="307"/>
      <c r="D89" s="301"/>
      <c r="E89" s="301"/>
      <c r="F89" s="301"/>
    </row>
    <row r="90" spans="1:6" ht="75">
      <c r="A90" s="302">
        <v>10</v>
      </c>
      <c r="B90" s="303" t="s">
        <v>383</v>
      </c>
      <c r="C90" s="300" t="s">
        <v>256</v>
      </c>
      <c r="D90" s="304">
        <v>5</v>
      </c>
      <c r="E90" s="290"/>
      <c r="F90" s="290">
        <f>E90*D90</f>
        <v>0</v>
      </c>
    </row>
    <row r="91" spans="1:6">
      <c r="A91" s="302"/>
      <c r="B91" s="303"/>
      <c r="C91" s="300"/>
      <c r="D91" s="304"/>
      <c r="E91" s="306"/>
      <c r="F91" s="306"/>
    </row>
    <row r="92" spans="1:6" ht="105">
      <c r="A92" s="302">
        <v>11</v>
      </c>
      <c r="B92" s="303" t="s">
        <v>384</v>
      </c>
      <c r="C92" s="300"/>
      <c r="D92" s="304"/>
      <c r="E92" s="290"/>
      <c r="F92" s="290"/>
    </row>
    <row r="93" spans="1:6">
      <c r="A93" s="302"/>
      <c r="B93" s="289" t="s">
        <v>385</v>
      </c>
      <c r="C93" s="300" t="s">
        <v>233</v>
      </c>
      <c r="D93" s="301">
        <v>20</v>
      </c>
      <c r="E93" s="290"/>
      <c r="F93" s="290">
        <f>E93*D93</f>
        <v>0</v>
      </c>
    </row>
    <row r="94" spans="1:6">
      <c r="A94" s="302"/>
      <c r="B94" s="289"/>
      <c r="C94" s="300"/>
      <c r="D94" s="304"/>
      <c r="E94" s="306"/>
      <c r="F94" s="290"/>
    </row>
    <row r="95" spans="1:6" ht="60">
      <c r="A95" s="302">
        <v>12</v>
      </c>
      <c r="B95" s="303" t="s">
        <v>386</v>
      </c>
      <c r="C95" s="300" t="s">
        <v>2</v>
      </c>
      <c r="D95" s="301">
        <v>1</v>
      </c>
      <c r="E95" s="290"/>
      <c r="F95" s="290">
        <f>E95*D95</f>
        <v>0</v>
      </c>
    </row>
    <row r="96" spans="1:6">
      <c r="A96" s="302"/>
      <c r="B96" s="303"/>
      <c r="C96" s="300"/>
      <c r="D96" s="304"/>
      <c r="E96" s="290"/>
      <c r="F96" s="290"/>
    </row>
    <row r="97" spans="1:6" ht="49.5">
      <c r="A97" s="308">
        <v>13</v>
      </c>
      <c r="B97" s="309" t="s">
        <v>387</v>
      </c>
      <c r="C97" s="310" t="s">
        <v>2</v>
      </c>
      <c r="D97" s="311">
        <v>1</v>
      </c>
      <c r="E97" s="290"/>
      <c r="F97" s="290">
        <f>E97*D97</f>
        <v>0</v>
      </c>
    </row>
    <row r="98" spans="1:6">
      <c r="A98" s="302"/>
      <c r="B98" s="289"/>
      <c r="C98" s="300"/>
      <c r="D98" s="304"/>
      <c r="E98" s="306"/>
      <c r="F98" s="290"/>
    </row>
    <row r="99" spans="1:6" ht="49.5">
      <c r="A99" s="308">
        <v>14</v>
      </c>
      <c r="B99" s="309" t="s">
        <v>388</v>
      </c>
      <c r="C99" s="310" t="s">
        <v>2</v>
      </c>
      <c r="D99" s="311">
        <v>4</v>
      </c>
      <c r="E99" s="290"/>
      <c r="F99" s="290">
        <f>E99*D99</f>
        <v>0</v>
      </c>
    </row>
    <row r="100" spans="1:6">
      <c r="A100" s="302"/>
      <c r="B100" s="289"/>
      <c r="C100" s="300"/>
      <c r="D100" s="304"/>
      <c r="E100" s="306"/>
      <c r="F100" s="290"/>
    </row>
    <row r="101" spans="1:6" ht="45">
      <c r="A101" s="302">
        <v>15</v>
      </c>
      <c r="B101" s="303" t="s">
        <v>389</v>
      </c>
      <c r="C101" s="286" t="s">
        <v>2</v>
      </c>
      <c r="D101" s="287">
        <v>1</v>
      </c>
      <c r="F101" s="290">
        <f>E101*D101</f>
        <v>0</v>
      </c>
    </row>
    <row r="102" spans="1:6">
      <c r="A102" s="302"/>
      <c r="B102" s="289"/>
      <c r="C102" s="307"/>
      <c r="D102" s="301"/>
      <c r="E102" s="301"/>
      <c r="F102" s="301"/>
    </row>
    <row r="103" spans="1:6" ht="30">
      <c r="A103" s="302">
        <v>16</v>
      </c>
      <c r="B103" s="303" t="s">
        <v>390</v>
      </c>
      <c r="C103" s="286" t="s">
        <v>2</v>
      </c>
      <c r="D103" s="287">
        <v>1</v>
      </c>
      <c r="F103" s="290">
        <f>E103*D103</f>
        <v>0</v>
      </c>
    </row>
    <row r="104" spans="1:6">
      <c r="A104" s="291"/>
      <c r="B104" s="292"/>
      <c r="C104" s="293"/>
      <c r="D104" s="294"/>
      <c r="E104" s="295"/>
      <c r="F104" s="295"/>
    </row>
    <row r="105" spans="1:6" ht="15.75" thickBot="1">
      <c r="B105" s="296"/>
    </row>
    <row r="106" spans="1:6" ht="18.75" thickBot="1">
      <c r="B106" s="285"/>
      <c r="F106" s="297">
        <f>SUM(F24:F104)</f>
        <v>0</v>
      </c>
    </row>
    <row r="107" spans="1:6" ht="18">
      <c r="B107" s="285"/>
      <c r="F107" s="298"/>
    </row>
    <row r="108" spans="1:6" ht="15.75">
      <c r="A108" s="299" t="s">
        <v>391</v>
      </c>
      <c r="B108" s="299"/>
      <c r="C108" s="300"/>
      <c r="D108" s="301"/>
      <c r="E108" s="301"/>
      <c r="F108" s="301"/>
    </row>
    <row r="109" spans="1:6" ht="15.75">
      <c r="A109" s="299"/>
      <c r="B109" s="299"/>
      <c r="C109" s="300"/>
      <c r="D109" s="301"/>
      <c r="E109" s="301"/>
      <c r="F109" s="301"/>
    </row>
    <row r="110" spans="1:6" ht="75">
      <c r="A110" s="302">
        <v>1</v>
      </c>
      <c r="B110" s="296" t="s">
        <v>392</v>
      </c>
      <c r="C110" s="307"/>
      <c r="D110" s="301"/>
      <c r="E110" s="301"/>
      <c r="F110" s="301"/>
    </row>
    <row r="111" spans="1:6" ht="18">
      <c r="A111" s="302"/>
      <c r="B111" s="289" t="s">
        <v>393</v>
      </c>
      <c r="C111" s="300" t="s">
        <v>256</v>
      </c>
      <c r="D111" s="304">
        <v>1</v>
      </c>
      <c r="E111" s="290"/>
      <c r="F111" s="290">
        <f>E111*D111</f>
        <v>0</v>
      </c>
    </row>
    <row r="112" spans="1:6">
      <c r="A112" s="302"/>
      <c r="B112" s="289"/>
      <c r="C112" s="300"/>
      <c r="D112" s="304"/>
      <c r="E112" s="290"/>
      <c r="F112" s="290"/>
    </row>
    <row r="113" spans="1:6" ht="30">
      <c r="A113" s="302">
        <v>2</v>
      </c>
      <c r="B113" s="296" t="s">
        <v>394</v>
      </c>
      <c r="C113" s="286" t="s">
        <v>256</v>
      </c>
      <c r="D113" s="287">
        <v>3</v>
      </c>
      <c r="F113" s="290">
        <f t="shared" ref="F113" si="0">E113*D113</f>
        <v>0</v>
      </c>
    </row>
    <row r="114" spans="1:6">
      <c r="A114" s="302"/>
      <c r="B114" s="296"/>
      <c r="C114" s="307"/>
      <c r="D114" s="301"/>
      <c r="E114" s="301"/>
      <c r="F114" s="301"/>
    </row>
    <row r="115" spans="1:6" ht="90">
      <c r="A115" s="302">
        <v>3</v>
      </c>
      <c r="B115" s="296" t="s">
        <v>395</v>
      </c>
      <c r="C115" s="286" t="s">
        <v>277</v>
      </c>
      <c r="D115" s="287">
        <v>150</v>
      </c>
      <c r="F115" s="290">
        <f t="shared" ref="F115" si="1">E115*D115</f>
        <v>0</v>
      </c>
    </row>
    <row r="116" spans="1:6">
      <c r="A116" s="302"/>
      <c r="B116" s="296"/>
      <c r="C116" s="307"/>
      <c r="D116" s="301"/>
      <c r="E116" s="301"/>
      <c r="F116" s="301"/>
    </row>
    <row r="117" spans="1:6" ht="45">
      <c r="A117" s="302">
        <v>4</v>
      </c>
      <c r="B117" s="296" t="s">
        <v>396</v>
      </c>
      <c r="C117" s="286" t="s">
        <v>256</v>
      </c>
      <c r="D117" s="287">
        <v>3</v>
      </c>
      <c r="F117" s="290">
        <f t="shared" ref="F117" si="2">E117*D117</f>
        <v>0</v>
      </c>
    </row>
    <row r="118" spans="1:6">
      <c r="A118" s="302"/>
      <c r="B118" s="296"/>
      <c r="C118" s="307"/>
      <c r="D118" s="301"/>
      <c r="E118" s="301"/>
      <c r="F118" s="301"/>
    </row>
    <row r="119" spans="1:6" ht="60">
      <c r="A119" s="302">
        <v>5</v>
      </c>
      <c r="B119" s="296" t="s">
        <v>397</v>
      </c>
      <c r="C119" s="286" t="s">
        <v>256</v>
      </c>
      <c r="D119" s="287">
        <v>20</v>
      </c>
      <c r="F119" s="290">
        <f t="shared" ref="F119" si="3">E119*D119</f>
        <v>0</v>
      </c>
    </row>
    <row r="120" spans="1:6">
      <c r="A120" s="302"/>
      <c r="B120" s="296"/>
      <c r="C120" s="307"/>
      <c r="D120" s="301"/>
      <c r="E120" s="301"/>
      <c r="F120" s="301"/>
    </row>
    <row r="121" spans="1:6" ht="90">
      <c r="A121" s="302">
        <v>6</v>
      </c>
      <c r="B121" s="296" t="s">
        <v>398</v>
      </c>
      <c r="C121" s="286" t="s">
        <v>2</v>
      </c>
      <c r="D121" s="287">
        <v>1</v>
      </c>
      <c r="F121" s="290">
        <f t="shared" ref="F121" si="4">E121*D121</f>
        <v>0</v>
      </c>
    </row>
    <row r="122" spans="1:6">
      <c r="A122" s="302"/>
      <c r="B122" s="303"/>
      <c r="C122" s="307"/>
      <c r="D122" s="301"/>
      <c r="E122" s="301"/>
      <c r="F122" s="301"/>
    </row>
    <row r="123" spans="1:6" ht="165">
      <c r="A123" s="302">
        <v>7</v>
      </c>
      <c r="B123" s="303" t="s">
        <v>399</v>
      </c>
      <c r="C123" s="286" t="s">
        <v>2</v>
      </c>
      <c r="D123" s="287">
        <v>1</v>
      </c>
      <c r="F123" s="290">
        <f t="shared" ref="F123" si="5">E123*D123</f>
        <v>0</v>
      </c>
    </row>
    <row r="124" spans="1:6">
      <c r="A124" s="291"/>
      <c r="B124" s="292"/>
      <c r="C124" s="293"/>
      <c r="D124" s="294"/>
      <c r="E124" s="295"/>
      <c r="F124" s="295"/>
    </row>
    <row r="125" spans="1:6" ht="15.75" thickBot="1">
      <c r="B125" s="296"/>
    </row>
    <row r="126" spans="1:6" ht="18.75" thickBot="1">
      <c r="B126" s="285"/>
      <c r="F126" s="297">
        <f>SUM(F108:F124)</f>
        <v>0</v>
      </c>
    </row>
    <row r="127" spans="1:6" ht="18">
      <c r="B127" s="285"/>
      <c r="F127" s="298"/>
    </row>
    <row r="128" spans="1:6" ht="15.75">
      <c r="A128" s="299" t="s">
        <v>400</v>
      </c>
      <c r="B128" s="299"/>
      <c r="C128" s="300"/>
      <c r="D128" s="301"/>
      <c r="E128" s="301"/>
      <c r="F128" s="301"/>
    </row>
    <row r="129" spans="1:6" ht="15.75">
      <c r="A129" s="299"/>
      <c r="B129" s="299"/>
      <c r="C129" s="300"/>
      <c r="D129" s="301"/>
      <c r="E129" s="301"/>
      <c r="F129" s="301"/>
    </row>
    <row r="130" spans="1:6">
      <c r="A130" s="302">
        <v>1</v>
      </c>
      <c r="B130" s="303" t="s">
        <v>401</v>
      </c>
      <c r="C130" s="307"/>
      <c r="D130" s="304"/>
      <c r="E130" s="290"/>
      <c r="F130" s="290"/>
    </row>
    <row r="131" spans="1:6" ht="45">
      <c r="A131" s="302"/>
      <c r="B131" s="289" t="s">
        <v>402</v>
      </c>
      <c r="C131" s="307"/>
      <c r="D131" s="307"/>
    </row>
    <row r="132" spans="1:6" ht="30">
      <c r="A132" s="302"/>
      <c r="B132" s="289" t="s">
        <v>403</v>
      </c>
      <c r="C132" s="307"/>
      <c r="D132" s="307"/>
    </row>
    <row r="133" spans="1:6" ht="30">
      <c r="A133" s="302"/>
      <c r="B133" s="289" t="s">
        <v>404</v>
      </c>
      <c r="C133" s="307"/>
      <c r="D133" s="307"/>
    </row>
    <row r="134" spans="1:6" ht="45">
      <c r="A134" s="302"/>
      <c r="B134" s="289" t="s">
        <v>405</v>
      </c>
      <c r="C134" s="307"/>
      <c r="D134" s="307"/>
    </row>
    <row r="135" spans="1:6" ht="30">
      <c r="A135" s="302"/>
      <c r="B135" s="289" t="s">
        <v>406</v>
      </c>
      <c r="C135" s="307"/>
      <c r="D135" s="307"/>
    </row>
    <row r="136" spans="1:6">
      <c r="A136" s="302"/>
      <c r="B136" s="289" t="s">
        <v>407</v>
      </c>
      <c r="C136" s="307"/>
      <c r="D136" s="307"/>
    </row>
    <row r="137" spans="1:6">
      <c r="A137" s="302"/>
      <c r="B137" s="289" t="s">
        <v>408</v>
      </c>
      <c r="C137" s="307"/>
      <c r="D137" s="307"/>
    </row>
    <row r="138" spans="1:6">
      <c r="A138" s="302"/>
      <c r="B138" s="312"/>
      <c r="C138" s="300" t="s">
        <v>2</v>
      </c>
      <c r="D138" s="304">
        <v>4</v>
      </c>
      <c r="E138" s="290"/>
      <c r="F138" s="290">
        <f>E138*D138</f>
        <v>0</v>
      </c>
    </row>
    <row r="139" spans="1:6">
      <c r="A139" s="302"/>
      <c r="B139" s="312"/>
      <c r="C139" s="300"/>
      <c r="D139" s="304"/>
      <c r="E139" s="290"/>
      <c r="F139" s="290"/>
    </row>
    <row r="140" spans="1:6">
      <c r="A140" s="302">
        <v>2</v>
      </c>
      <c r="B140" s="303" t="s">
        <v>409</v>
      </c>
      <c r="C140" s="300"/>
      <c r="D140" s="304"/>
      <c r="E140" s="290"/>
      <c r="F140" s="290"/>
    </row>
    <row r="141" spans="1:6" ht="30">
      <c r="A141" s="302"/>
      <c r="B141" s="289" t="s">
        <v>410</v>
      </c>
      <c r="C141" s="300"/>
      <c r="D141" s="304"/>
      <c r="E141" s="290"/>
      <c r="F141" s="290"/>
    </row>
    <row r="142" spans="1:6" ht="30">
      <c r="A142" s="302"/>
      <c r="B142" s="289" t="s">
        <v>411</v>
      </c>
      <c r="C142" s="300"/>
      <c r="D142" s="304"/>
      <c r="E142" s="290"/>
      <c r="F142" s="290"/>
    </row>
    <row r="143" spans="1:6" ht="150">
      <c r="A143" s="302"/>
      <c r="B143" s="289" t="s">
        <v>412</v>
      </c>
      <c r="C143" s="300"/>
      <c r="D143" s="304"/>
      <c r="E143" s="290"/>
      <c r="F143" s="290"/>
    </row>
    <row r="144" spans="1:6" ht="30">
      <c r="A144" s="302"/>
      <c r="B144" s="289" t="s">
        <v>413</v>
      </c>
      <c r="C144" s="300"/>
      <c r="D144" s="304"/>
      <c r="E144" s="290"/>
      <c r="F144" s="290"/>
    </row>
    <row r="145" spans="1:6">
      <c r="A145" s="302"/>
      <c r="B145" s="289" t="s">
        <v>414</v>
      </c>
      <c r="C145" s="300"/>
      <c r="D145" s="304"/>
      <c r="E145" s="290"/>
      <c r="F145" s="290"/>
    </row>
    <row r="146" spans="1:6">
      <c r="A146" s="302"/>
      <c r="B146" s="312"/>
      <c r="C146" s="300" t="s">
        <v>2</v>
      </c>
      <c r="D146" s="304">
        <v>1</v>
      </c>
      <c r="E146" s="290"/>
      <c r="F146" s="290">
        <f>E146*D146</f>
        <v>0</v>
      </c>
    </row>
    <row r="147" spans="1:6">
      <c r="A147" s="302"/>
      <c r="B147" s="312"/>
      <c r="C147" s="300"/>
      <c r="D147" s="304"/>
      <c r="E147" s="290"/>
      <c r="F147" s="290"/>
    </row>
    <row r="148" spans="1:6">
      <c r="A148" s="302">
        <v>4</v>
      </c>
      <c r="B148" s="303" t="s">
        <v>415</v>
      </c>
      <c r="C148" s="300"/>
      <c r="D148" s="304"/>
      <c r="E148" s="290"/>
      <c r="F148" s="290"/>
    </row>
    <row r="149" spans="1:6">
      <c r="A149" s="302"/>
      <c r="B149" s="289" t="s">
        <v>416</v>
      </c>
      <c r="C149" s="300"/>
      <c r="D149" s="304"/>
      <c r="E149" s="290"/>
      <c r="F149" s="290"/>
    </row>
    <row r="150" spans="1:6" ht="60">
      <c r="A150" s="302"/>
      <c r="B150" s="289" t="s">
        <v>417</v>
      </c>
      <c r="C150" s="300"/>
      <c r="D150" s="304"/>
      <c r="E150" s="290"/>
      <c r="F150" s="290"/>
    </row>
    <row r="151" spans="1:6">
      <c r="A151" s="302"/>
      <c r="B151" s="289" t="s">
        <v>418</v>
      </c>
      <c r="C151" s="300"/>
      <c r="D151" s="304"/>
      <c r="E151" s="290"/>
      <c r="F151" s="290"/>
    </row>
    <row r="152" spans="1:6">
      <c r="A152" s="302"/>
      <c r="B152" s="313"/>
      <c r="C152" s="300" t="s">
        <v>2</v>
      </c>
      <c r="D152" s="304">
        <v>1</v>
      </c>
      <c r="E152" s="290"/>
      <c r="F152" s="290">
        <f>E152*D152</f>
        <v>0</v>
      </c>
    </row>
    <row r="153" spans="1:6">
      <c r="A153" s="302"/>
      <c r="B153" s="314"/>
      <c r="C153" s="300"/>
      <c r="D153" s="304"/>
      <c r="E153" s="290"/>
      <c r="F153" s="290"/>
    </row>
    <row r="154" spans="1:6">
      <c r="A154" s="302">
        <v>5</v>
      </c>
      <c r="B154" s="303" t="s">
        <v>419</v>
      </c>
      <c r="C154" s="300"/>
      <c r="D154" s="304"/>
      <c r="E154" s="290"/>
      <c r="F154" s="290"/>
    </row>
    <row r="155" spans="1:6" ht="30">
      <c r="A155" s="302"/>
      <c r="B155" s="289" t="s">
        <v>420</v>
      </c>
      <c r="C155" s="300"/>
      <c r="D155" s="304"/>
      <c r="E155" s="290"/>
      <c r="F155" s="290"/>
    </row>
    <row r="156" spans="1:6" ht="45">
      <c r="A156" s="302"/>
      <c r="B156" s="289" t="s">
        <v>405</v>
      </c>
      <c r="C156" s="300"/>
      <c r="D156" s="304"/>
      <c r="E156" s="290"/>
      <c r="F156" s="290"/>
    </row>
    <row r="157" spans="1:6" ht="30">
      <c r="A157" s="302"/>
      <c r="B157" s="289" t="s">
        <v>406</v>
      </c>
      <c r="C157" s="300"/>
      <c r="D157" s="304"/>
      <c r="E157" s="290"/>
      <c r="F157" s="290"/>
    </row>
    <row r="158" spans="1:6">
      <c r="A158" s="302"/>
      <c r="B158" s="289" t="s">
        <v>407</v>
      </c>
      <c r="C158" s="300"/>
      <c r="D158" s="304"/>
      <c r="E158" s="290"/>
      <c r="F158" s="290"/>
    </row>
    <row r="159" spans="1:6">
      <c r="A159" s="302"/>
      <c r="B159" s="289" t="s">
        <v>408</v>
      </c>
      <c r="C159" s="300"/>
      <c r="D159" s="304"/>
      <c r="E159" s="290"/>
      <c r="F159" s="290"/>
    </row>
    <row r="160" spans="1:6">
      <c r="A160" s="302"/>
      <c r="B160" s="313"/>
      <c r="C160" s="300" t="s">
        <v>2</v>
      </c>
      <c r="D160" s="304">
        <v>1</v>
      </c>
      <c r="E160" s="290"/>
      <c r="F160" s="290">
        <f>E160*D160</f>
        <v>0</v>
      </c>
    </row>
    <row r="161" spans="1:6">
      <c r="A161" s="302"/>
      <c r="B161" s="313"/>
      <c r="C161" s="300"/>
      <c r="D161" s="304"/>
      <c r="E161" s="290"/>
      <c r="F161" s="290"/>
    </row>
    <row r="162" spans="1:6" ht="60">
      <c r="A162" s="302">
        <v>6</v>
      </c>
      <c r="B162" s="303" t="s">
        <v>421</v>
      </c>
      <c r="C162" s="300"/>
      <c r="D162" s="304"/>
      <c r="E162" s="290"/>
      <c r="F162" s="290"/>
    </row>
    <row r="163" spans="1:6">
      <c r="A163" s="302"/>
      <c r="B163" s="313"/>
      <c r="C163" s="300" t="s">
        <v>2</v>
      </c>
      <c r="D163" s="304">
        <v>3</v>
      </c>
      <c r="E163" s="290"/>
      <c r="F163" s="290">
        <f>E163*D163</f>
        <v>0</v>
      </c>
    </row>
    <row r="164" spans="1:6">
      <c r="A164" s="302"/>
      <c r="B164" s="313"/>
      <c r="C164" s="300"/>
      <c r="D164" s="304"/>
      <c r="E164" s="290"/>
      <c r="F164" s="290"/>
    </row>
    <row r="165" spans="1:6" ht="89.25">
      <c r="A165" s="302">
        <v>10</v>
      </c>
      <c r="B165" s="303" t="s">
        <v>422</v>
      </c>
      <c r="C165" s="300"/>
      <c r="D165" s="304"/>
      <c r="E165" s="290"/>
      <c r="F165" s="290"/>
    </row>
    <row r="166" spans="1:6">
      <c r="A166" s="302"/>
      <c r="B166" s="303" t="s">
        <v>423</v>
      </c>
      <c r="C166" s="300" t="s">
        <v>233</v>
      </c>
      <c r="D166" s="304">
        <v>65</v>
      </c>
      <c r="E166" s="290"/>
      <c r="F166" s="290">
        <f>E166*D166</f>
        <v>0</v>
      </c>
    </row>
    <row r="167" spans="1:6">
      <c r="A167" s="302"/>
      <c r="B167" s="312"/>
      <c r="C167" s="300"/>
      <c r="D167" s="304"/>
      <c r="E167" s="290"/>
      <c r="F167" s="290"/>
    </row>
    <row r="168" spans="1:6" ht="45">
      <c r="A168" s="302">
        <v>11</v>
      </c>
      <c r="B168" s="303" t="s">
        <v>424</v>
      </c>
      <c r="C168" s="300" t="s">
        <v>277</v>
      </c>
      <c r="D168" s="304">
        <v>20</v>
      </c>
      <c r="E168" s="290"/>
      <c r="F168" s="290">
        <f>E168*D168</f>
        <v>0</v>
      </c>
    </row>
    <row r="169" spans="1:6">
      <c r="A169" s="302"/>
      <c r="B169" s="303"/>
      <c r="C169" s="300"/>
      <c r="D169" s="304"/>
      <c r="E169" s="290"/>
      <c r="F169" s="290"/>
    </row>
    <row r="170" spans="1:6" ht="30">
      <c r="A170" s="302">
        <v>12</v>
      </c>
      <c r="B170" s="303" t="s">
        <v>425</v>
      </c>
      <c r="C170" s="300" t="s">
        <v>2</v>
      </c>
      <c r="D170" s="304">
        <v>1</v>
      </c>
      <c r="E170" s="290"/>
      <c r="F170" s="290">
        <f>E170*D170</f>
        <v>0</v>
      </c>
    </row>
    <row r="171" spans="1:6">
      <c r="A171" s="302"/>
      <c r="B171" s="303" t="s">
        <v>256</v>
      </c>
      <c r="C171" s="300"/>
      <c r="D171" s="304"/>
      <c r="E171" s="290"/>
      <c r="F171" s="290"/>
    </row>
    <row r="172" spans="1:6">
      <c r="A172" s="302"/>
      <c r="B172" s="303"/>
      <c r="C172" s="300"/>
      <c r="D172" s="304"/>
      <c r="E172" s="290"/>
      <c r="F172" s="290"/>
    </row>
    <row r="173" spans="1:6" ht="60">
      <c r="A173" s="302">
        <v>13</v>
      </c>
      <c r="B173" s="303" t="s">
        <v>426</v>
      </c>
      <c r="C173" s="300"/>
      <c r="D173" s="304"/>
      <c r="E173" s="306"/>
      <c r="F173" s="306"/>
    </row>
    <row r="174" spans="1:6">
      <c r="A174" s="302"/>
      <c r="B174" s="289" t="s">
        <v>427</v>
      </c>
      <c r="C174" s="300" t="s">
        <v>233</v>
      </c>
      <c r="D174" s="304">
        <v>15</v>
      </c>
      <c r="E174" s="306"/>
      <c r="F174" s="290">
        <f>E174*D174</f>
        <v>0</v>
      </c>
    </row>
    <row r="175" spans="1:6">
      <c r="A175" s="302"/>
      <c r="B175" s="289"/>
      <c r="C175" s="300"/>
      <c r="D175" s="304"/>
      <c r="E175" s="306"/>
      <c r="F175" s="306"/>
    </row>
    <row r="176" spans="1:6" ht="45">
      <c r="A176" s="302">
        <v>14</v>
      </c>
      <c r="B176" s="303" t="s">
        <v>428</v>
      </c>
      <c r="C176" s="300" t="s">
        <v>256</v>
      </c>
      <c r="D176" s="304">
        <v>1</v>
      </c>
      <c r="E176" s="290"/>
      <c r="F176" s="290">
        <f>E176*D176</f>
        <v>0</v>
      </c>
    </row>
    <row r="177" spans="1:6">
      <c r="A177" s="302"/>
      <c r="B177" s="303"/>
      <c r="C177" s="300"/>
      <c r="D177" s="304"/>
      <c r="E177" s="290"/>
      <c r="F177" s="290"/>
    </row>
    <row r="178" spans="1:6" ht="75">
      <c r="A178" s="302">
        <v>15</v>
      </c>
      <c r="B178" s="303" t="s">
        <v>429</v>
      </c>
      <c r="C178" s="300"/>
      <c r="D178" s="304"/>
      <c r="E178" s="290"/>
      <c r="F178" s="290"/>
    </row>
    <row r="179" spans="1:6" ht="30">
      <c r="A179" s="302"/>
      <c r="B179" s="303" t="s">
        <v>430</v>
      </c>
      <c r="C179" s="300"/>
      <c r="D179" s="304"/>
      <c r="E179" s="290"/>
      <c r="F179" s="290"/>
    </row>
    <row r="180" spans="1:6">
      <c r="A180" s="302"/>
      <c r="B180" s="303" t="s">
        <v>431</v>
      </c>
      <c r="C180" s="300" t="s">
        <v>233</v>
      </c>
      <c r="D180" s="304">
        <v>8</v>
      </c>
      <c r="E180" s="290"/>
      <c r="F180" s="290">
        <f t="shared" ref="F180:F185" si="6">E180*D180</f>
        <v>0</v>
      </c>
    </row>
    <row r="181" spans="1:6">
      <c r="A181" s="302"/>
      <c r="B181" s="303" t="s">
        <v>432</v>
      </c>
      <c r="C181" s="300" t="s">
        <v>233</v>
      </c>
      <c r="D181" s="304">
        <v>15</v>
      </c>
      <c r="E181" s="290"/>
      <c r="F181" s="290">
        <f t="shared" si="6"/>
        <v>0</v>
      </c>
    </row>
    <row r="182" spans="1:6">
      <c r="A182" s="302"/>
      <c r="B182" s="303"/>
      <c r="C182" s="300"/>
      <c r="D182" s="304"/>
      <c r="E182" s="290"/>
      <c r="F182" s="290"/>
    </row>
    <row r="183" spans="1:6" ht="30">
      <c r="A183" s="302">
        <v>16</v>
      </c>
      <c r="B183" s="303" t="s">
        <v>433</v>
      </c>
      <c r="C183" s="300" t="s">
        <v>2</v>
      </c>
      <c r="D183" s="304">
        <v>1</v>
      </c>
      <c r="E183" s="290"/>
      <c r="F183" s="290">
        <f t="shared" ref="F183" si="7">E183*D183</f>
        <v>0</v>
      </c>
    </row>
    <row r="184" spans="1:6">
      <c r="A184" s="302"/>
      <c r="B184" s="303"/>
      <c r="C184" s="300"/>
      <c r="D184" s="304"/>
      <c r="E184" s="290"/>
      <c r="F184" s="290"/>
    </row>
    <row r="185" spans="1:6" ht="30">
      <c r="A185" s="302">
        <v>17</v>
      </c>
      <c r="B185" s="303" t="s">
        <v>434</v>
      </c>
      <c r="C185" s="300" t="s">
        <v>2</v>
      </c>
      <c r="D185" s="304">
        <v>1</v>
      </c>
      <c r="E185" s="290"/>
      <c r="F185" s="290">
        <f t="shared" si="6"/>
        <v>0</v>
      </c>
    </row>
    <row r="186" spans="1:6">
      <c r="A186" s="302"/>
      <c r="B186" s="303"/>
      <c r="C186" s="300"/>
      <c r="D186" s="304"/>
      <c r="E186" s="290"/>
      <c r="F186" s="290"/>
    </row>
    <row r="187" spans="1:6" ht="30">
      <c r="A187" s="302">
        <v>18</v>
      </c>
      <c r="B187" s="303" t="s">
        <v>435</v>
      </c>
      <c r="C187" s="300" t="s">
        <v>2</v>
      </c>
      <c r="D187" s="304">
        <v>2</v>
      </c>
      <c r="E187" s="290"/>
      <c r="F187" s="290">
        <f t="shared" ref="F187" si="8">E187*D187</f>
        <v>0</v>
      </c>
    </row>
    <row r="188" spans="1:6">
      <c r="A188" s="302"/>
      <c r="B188" s="303"/>
      <c r="C188" s="300"/>
      <c r="D188" s="304"/>
      <c r="E188" s="290"/>
      <c r="F188" s="290"/>
    </row>
    <row r="189" spans="1:6" ht="30">
      <c r="A189" s="302">
        <v>19</v>
      </c>
      <c r="B189" s="303" t="s">
        <v>436</v>
      </c>
      <c r="C189" s="300" t="s">
        <v>2</v>
      </c>
      <c r="D189" s="304">
        <v>1</v>
      </c>
      <c r="E189" s="290"/>
      <c r="F189" s="290">
        <f t="shared" ref="F189" si="9">E189*D189</f>
        <v>0</v>
      </c>
    </row>
    <row r="190" spans="1:6">
      <c r="A190" s="291"/>
      <c r="B190" s="292"/>
      <c r="C190" s="293"/>
      <c r="D190" s="294"/>
      <c r="E190" s="295"/>
      <c r="F190" s="295"/>
    </row>
    <row r="191" spans="1:6" ht="15.75" thickBot="1">
      <c r="B191" s="296"/>
    </row>
    <row r="192" spans="1:6" ht="18.75" thickBot="1">
      <c r="B192" s="285"/>
      <c r="F192" s="297">
        <f>SUM(F130:F189)</f>
        <v>0</v>
      </c>
    </row>
    <row r="193" spans="1:6" ht="15.75">
      <c r="A193" s="299"/>
      <c r="B193" s="299"/>
      <c r="C193" s="300"/>
      <c r="D193" s="301"/>
      <c r="E193" s="301"/>
      <c r="F193" s="301"/>
    </row>
    <row r="194" spans="1:6" ht="18">
      <c r="B194" s="285"/>
      <c r="F194" s="298"/>
    </row>
  </sheetData>
  <pageMargins left="0.78740157480314965" right="0.39370078740157483" top="1.1811023622047245" bottom="0.39370078740157483"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rowBreaks count="3" manualBreakCount="3">
    <brk id="23" max="16383" man="1"/>
    <brk id="107" max="16383" man="1"/>
    <brk id="1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35"/>
  <sheetViews>
    <sheetView showZeros="0" view="pageBreakPreview" topLeftCell="A77" zoomScale="115" zoomScaleNormal="100" zoomScaleSheetLayoutView="115" workbookViewId="0">
      <selection activeCell="D89" sqref="D8:D89"/>
    </sheetView>
  </sheetViews>
  <sheetFormatPr defaultRowHeight="15"/>
  <cols>
    <col min="1" max="1" width="7" style="7" customWidth="1"/>
    <col min="2" max="2" width="38.7109375" style="13" customWidth="1"/>
    <col min="3" max="3" width="9.42578125" style="39" customWidth="1"/>
    <col min="4" max="4" width="11" style="37" customWidth="1"/>
    <col min="5" max="5" width="16.85546875" style="37" customWidth="1"/>
    <col min="6" max="8" width="9.140625" style="5"/>
    <col min="9" max="14" width="9.85546875" style="5" bestFit="1" customWidth="1"/>
    <col min="15" max="16384" width="9.140625" style="5"/>
  </cols>
  <sheetData>
    <row r="1" spans="1:8" customFormat="1" ht="17.25" customHeight="1">
      <c r="A1" s="341" t="s">
        <v>85</v>
      </c>
      <c r="B1" s="342"/>
      <c r="C1" s="342"/>
      <c r="D1" s="342"/>
      <c r="E1" s="356"/>
    </row>
    <row r="2" spans="1:8" customFormat="1" ht="18" customHeight="1">
      <c r="A2" s="343" t="s">
        <v>86</v>
      </c>
      <c r="B2" s="344"/>
      <c r="C2" s="344"/>
      <c r="D2" s="344"/>
      <c r="E2" s="357"/>
    </row>
    <row r="3" spans="1:8" s="73" customFormat="1">
      <c r="A3" s="72" t="s">
        <v>56</v>
      </c>
      <c r="B3" s="39"/>
      <c r="D3" s="74"/>
      <c r="E3" s="74"/>
    </row>
    <row r="4" spans="1:8" ht="14.25">
      <c r="A4" s="6" t="s">
        <v>32</v>
      </c>
      <c r="B4" s="10" t="s">
        <v>33</v>
      </c>
      <c r="C4" s="328" t="s">
        <v>34</v>
      </c>
      <c r="D4" s="38" t="s">
        <v>35</v>
      </c>
      <c r="E4" s="38" t="s">
        <v>36</v>
      </c>
    </row>
    <row r="5" spans="1:8" ht="8.25" customHeight="1"/>
    <row r="6" spans="1:8" ht="30.75" customHeight="1">
      <c r="A6" s="65" t="s">
        <v>65</v>
      </c>
      <c r="B6" s="62" t="s">
        <v>66</v>
      </c>
    </row>
    <row r="7" spans="1:8">
      <c r="A7" s="7" t="s">
        <v>11</v>
      </c>
      <c r="B7" s="14" t="s">
        <v>4</v>
      </c>
      <c r="D7" s="50"/>
      <c r="E7" s="50"/>
    </row>
    <row r="8" spans="1:8" ht="195.75" customHeight="1">
      <c r="B8" s="358" t="s">
        <v>105</v>
      </c>
      <c r="C8" s="359"/>
      <c r="D8" s="50"/>
      <c r="E8" s="50"/>
      <c r="H8"/>
    </row>
    <row r="9" spans="1:8" ht="303" customHeight="1">
      <c r="B9" s="358" t="s">
        <v>106</v>
      </c>
      <c r="C9" s="359"/>
      <c r="D9" s="50"/>
      <c r="E9" s="50"/>
      <c r="H9"/>
    </row>
    <row r="10" spans="1:8" ht="71.25" customHeight="1">
      <c r="B10" s="77" t="s">
        <v>107</v>
      </c>
      <c r="C10" s="327"/>
      <c r="D10" s="50"/>
      <c r="E10" s="50"/>
      <c r="H10"/>
    </row>
    <row r="11" spans="1:8" ht="182.25" customHeight="1">
      <c r="A11" s="7">
        <v>1.01</v>
      </c>
      <c r="B11" s="352" t="s">
        <v>90</v>
      </c>
      <c r="C11" s="351"/>
      <c r="D11" s="50"/>
      <c r="E11" s="50"/>
    </row>
    <row r="12" spans="1:8">
      <c r="B12" s="13" t="s">
        <v>2</v>
      </c>
      <c r="C12" s="39">
        <v>1</v>
      </c>
      <c r="D12" s="51"/>
      <c r="E12" s="50">
        <f t="shared" ref="E12:E44" si="0">ROUND(C12*D12,2)</f>
        <v>0</v>
      </c>
    </row>
    <row r="13" spans="1:8">
      <c r="B13" s="347"/>
      <c r="C13" s="353"/>
      <c r="D13" s="50"/>
      <c r="E13" s="50">
        <f t="shared" si="0"/>
        <v>0</v>
      </c>
    </row>
    <row r="14" spans="1:8" ht="62.25" customHeight="1">
      <c r="A14" s="7">
        <f>A11+0.01</f>
        <v>1.02</v>
      </c>
      <c r="B14" s="352" t="s">
        <v>154</v>
      </c>
      <c r="C14" s="351"/>
      <c r="D14" s="50"/>
      <c r="E14" s="50">
        <f t="shared" si="0"/>
        <v>0</v>
      </c>
    </row>
    <row r="15" spans="1:8">
      <c r="B15" s="13" t="s">
        <v>2</v>
      </c>
      <c r="C15" s="39">
        <v>1</v>
      </c>
      <c r="D15" s="50"/>
      <c r="E15" s="50">
        <f t="shared" si="0"/>
        <v>0</v>
      </c>
    </row>
    <row r="16" spans="1:8">
      <c r="B16" s="347"/>
      <c r="C16" s="353"/>
      <c r="D16" s="50"/>
      <c r="E16" s="50">
        <f t="shared" si="0"/>
        <v>0</v>
      </c>
    </row>
    <row r="17" spans="1:5" s="73" customFormat="1" ht="103.5" customHeight="1">
      <c r="A17" s="78">
        <f>A14+0.01</f>
        <v>1.03</v>
      </c>
      <c r="B17" s="348" t="s">
        <v>111</v>
      </c>
      <c r="C17" s="348"/>
      <c r="D17" s="74"/>
      <c r="E17" s="74"/>
    </row>
    <row r="18" spans="1:5" s="73" customFormat="1" ht="16.5">
      <c r="A18" s="78"/>
      <c r="B18" s="79" t="s">
        <v>6</v>
      </c>
      <c r="C18" s="73">
        <v>11</v>
      </c>
      <c r="D18" s="74"/>
      <c r="E18" s="74">
        <f>C18*D18</f>
        <v>0</v>
      </c>
    </row>
    <row r="19" spans="1:5">
      <c r="A19" s="8"/>
      <c r="D19" s="50"/>
      <c r="E19" s="50"/>
    </row>
    <row r="20" spans="1:5" ht="81.75" customHeight="1">
      <c r="A20" s="7">
        <f>A17+0.01</f>
        <v>1.04</v>
      </c>
      <c r="B20" s="350" t="s">
        <v>110</v>
      </c>
      <c r="C20" s="350"/>
      <c r="D20" s="50"/>
      <c r="E20" s="50">
        <f>ROUND(C20*D20,2)</f>
        <v>0</v>
      </c>
    </row>
    <row r="21" spans="1:5">
      <c r="A21" s="8"/>
      <c r="B21" s="13" t="s">
        <v>88</v>
      </c>
      <c r="C21" s="39">
        <v>54</v>
      </c>
      <c r="D21" s="50"/>
      <c r="E21" s="50">
        <f>ROUND(C21*D21,2)</f>
        <v>0</v>
      </c>
    </row>
    <row r="22" spans="1:5" s="73" customFormat="1">
      <c r="A22" s="78"/>
      <c r="B22" s="80"/>
      <c r="D22" s="74"/>
      <c r="E22" s="74"/>
    </row>
    <row r="23" spans="1:5" s="73" customFormat="1" ht="62.25" customHeight="1">
      <c r="A23" s="78">
        <f>A20+0.01</f>
        <v>1.05</v>
      </c>
      <c r="B23" s="349" t="s">
        <v>108</v>
      </c>
      <c r="C23" s="349"/>
      <c r="D23" s="74"/>
      <c r="E23" s="74"/>
    </row>
    <row r="24" spans="1:5" s="73" customFormat="1">
      <c r="A24" s="78"/>
      <c r="B24" s="80" t="s">
        <v>42</v>
      </c>
      <c r="C24" s="73">
        <v>1</v>
      </c>
      <c r="D24" s="74"/>
      <c r="E24" s="74">
        <f>C24*D24</f>
        <v>0</v>
      </c>
    </row>
    <row r="25" spans="1:5" s="73" customFormat="1">
      <c r="A25" s="78"/>
      <c r="B25" s="80"/>
      <c r="D25" s="74"/>
      <c r="E25" s="74"/>
    </row>
    <row r="26" spans="1:5" s="73" customFormat="1" ht="122.25" customHeight="1">
      <c r="A26" s="78">
        <f>A23+0.01</f>
        <v>1.06</v>
      </c>
      <c r="B26" s="348" t="s">
        <v>155</v>
      </c>
      <c r="C26" s="349"/>
      <c r="D26" s="74"/>
      <c r="E26" s="74"/>
    </row>
    <row r="27" spans="1:5" s="73" customFormat="1">
      <c r="A27" s="78"/>
      <c r="B27" s="79" t="s">
        <v>2</v>
      </c>
      <c r="C27" s="73">
        <v>1</v>
      </c>
      <c r="D27" s="74"/>
      <c r="E27" s="74">
        <f>C27*D27</f>
        <v>0</v>
      </c>
    </row>
    <row r="28" spans="1:5" s="73" customFormat="1">
      <c r="A28" s="78"/>
      <c r="B28" s="80"/>
      <c r="D28" s="74"/>
      <c r="E28" s="74"/>
    </row>
    <row r="29" spans="1:5" s="73" customFormat="1" ht="33" customHeight="1">
      <c r="A29" s="78">
        <f>A26+0.01</f>
        <v>1.07</v>
      </c>
      <c r="B29" s="349" t="s">
        <v>109</v>
      </c>
      <c r="C29" s="349"/>
      <c r="D29" s="74"/>
      <c r="E29" s="74"/>
    </row>
    <row r="30" spans="1:5" s="73" customFormat="1" ht="16.5">
      <c r="A30" s="78"/>
      <c r="B30" s="79" t="s">
        <v>6</v>
      </c>
      <c r="C30" s="73">
        <v>16</v>
      </c>
      <c r="D30" s="74"/>
      <c r="E30" s="74">
        <f>C30*D30</f>
        <v>0</v>
      </c>
    </row>
    <row r="31" spans="1:5" s="73" customFormat="1">
      <c r="A31" s="78"/>
      <c r="B31" s="80"/>
      <c r="D31" s="74"/>
      <c r="E31" s="74"/>
    </row>
    <row r="32" spans="1:5" s="73" customFormat="1" ht="48.75" customHeight="1">
      <c r="A32" s="78">
        <f>A29+0.01</f>
        <v>1.08</v>
      </c>
      <c r="B32" s="348" t="s">
        <v>185</v>
      </c>
      <c r="C32" s="349"/>
      <c r="D32" s="74"/>
      <c r="E32" s="74"/>
    </row>
    <row r="33" spans="1:5" s="73" customFormat="1">
      <c r="A33" s="78"/>
      <c r="B33" s="80" t="s">
        <v>186</v>
      </c>
      <c r="C33" s="73">
        <v>8</v>
      </c>
      <c r="D33" s="74"/>
      <c r="E33" s="74">
        <f>C33*D33</f>
        <v>0</v>
      </c>
    </row>
    <row r="34" spans="1:5" s="73" customFormat="1">
      <c r="A34" s="78"/>
      <c r="B34" s="80" t="s">
        <v>187</v>
      </c>
      <c r="C34" s="73">
        <v>6</v>
      </c>
      <c r="D34" s="74"/>
      <c r="E34" s="74">
        <f>C34*D34</f>
        <v>0</v>
      </c>
    </row>
    <row r="35" spans="1:5" s="73" customFormat="1">
      <c r="A35" s="78"/>
      <c r="B35" s="80"/>
      <c r="D35" s="74"/>
      <c r="E35" s="74"/>
    </row>
    <row r="36" spans="1:5" s="73" customFormat="1" ht="52.5" customHeight="1">
      <c r="A36" s="78">
        <f>A32+0.01</f>
        <v>1.0900000000000001</v>
      </c>
      <c r="B36" s="349" t="s">
        <v>112</v>
      </c>
      <c r="C36" s="349"/>
      <c r="D36" s="74"/>
      <c r="E36" s="74"/>
    </row>
    <row r="37" spans="1:5" s="73" customFormat="1" ht="16.5">
      <c r="A37" s="78"/>
      <c r="B37" s="80" t="s">
        <v>7</v>
      </c>
      <c r="C37" s="73">
        <v>4</v>
      </c>
      <c r="D37" s="74"/>
      <c r="E37" s="74">
        <f>C37*D37</f>
        <v>0</v>
      </c>
    </row>
    <row r="38" spans="1:5" s="73" customFormat="1">
      <c r="A38" s="78"/>
      <c r="B38" s="80"/>
      <c r="D38" s="74"/>
      <c r="E38" s="74"/>
    </row>
    <row r="39" spans="1:5" s="73" customFormat="1" ht="33" customHeight="1">
      <c r="A39" s="78">
        <f>A36+0.01</f>
        <v>1.1000000000000001</v>
      </c>
      <c r="B39" s="349" t="s">
        <v>113</v>
      </c>
      <c r="C39" s="349"/>
      <c r="D39" s="74"/>
      <c r="E39" s="74"/>
    </row>
    <row r="40" spans="1:5" s="73" customFormat="1">
      <c r="A40" s="78"/>
      <c r="B40" s="80" t="s">
        <v>88</v>
      </c>
      <c r="C40" s="73">
        <v>2</v>
      </c>
      <c r="D40" s="74"/>
      <c r="E40" s="74">
        <f>C40*D40</f>
        <v>0</v>
      </c>
    </row>
    <row r="41" spans="1:5">
      <c r="B41" s="347"/>
      <c r="C41" s="353"/>
      <c r="D41" s="50"/>
      <c r="E41" s="50">
        <f t="shared" si="0"/>
        <v>0</v>
      </c>
    </row>
    <row r="42" spans="1:5" ht="54" customHeight="1">
      <c r="A42" s="7">
        <f>A39+0.01</f>
        <v>1.1100000000000001</v>
      </c>
      <c r="B42" s="350" t="s">
        <v>114</v>
      </c>
      <c r="C42" s="351"/>
      <c r="D42" s="50"/>
      <c r="E42" s="50">
        <f t="shared" si="0"/>
        <v>0</v>
      </c>
    </row>
    <row r="43" spans="1:5" ht="16.5">
      <c r="B43" s="13" t="s">
        <v>6</v>
      </c>
      <c r="C43" s="39">
        <v>40</v>
      </c>
      <c r="D43" s="50"/>
      <c r="E43" s="50">
        <f t="shared" si="0"/>
        <v>0</v>
      </c>
    </row>
    <row r="44" spans="1:5">
      <c r="D44" s="50"/>
      <c r="E44" s="50">
        <f t="shared" si="0"/>
        <v>0</v>
      </c>
    </row>
    <row r="45" spans="1:5" ht="36" customHeight="1">
      <c r="A45" s="7">
        <f>A42+0.01</f>
        <v>1.1200000000000001</v>
      </c>
      <c r="B45" s="350" t="s">
        <v>87</v>
      </c>
      <c r="C45" s="351"/>
      <c r="D45" s="50"/>
      <c r="E45" s="50">
        <f t="shared" ref="E45:E47" si="1">ROUND(C45*D45,2)</f>
        <v>0</v>
      </c>
    </row>
    <row r="46" spans="1:5" ht="16.5">
      <c r="A46" s="8"/>
      <c r="B46" s="13" t="s">
        <v>6</v>
      </c>
      <c r="C46" s="39">
        <v>25</v>
      </c>
      <c r="D46" s="50"/>
      <c r="E46" s="50">
        <f t="shared" si="1"/>
        <v>0</v>
      </c>
    </row>
    <row r="47" spans="1:5">
      <c r="A47" s="8"/>
      <c r="B47" s="347"/>
      <c r="C47" s="353"/>
      <c r="D47" s="50"/>
      <c r="E47" s="50">
        <f t="shared" si="1"/>
        <v>0</v>
      </c>
    </row>
    <row r="48" spans="1:5" ht="31.5" customHeight="1">
      <c r="A48" s="7">
        <f>A45+0.01</f>
        <v>1.1299999999999999</v>
      </c>
      <c r="B48" s="352" t="s">
        <v>449</v>
      </c>
      <c r="C48" s="351"/>
      <c r="D48" s="39"/>
      <c r="E48" s="50">
        <f>ROUND(C48*D48,2)</f>
        <v>0</v>
      </c>
    </row>
    <row r="49" spans="1:5">
      <c r="A49" s="8"/>
      <c r="B49" s="13" t="s">
        <v>98</v>
      </c>
      <c r="C49" s="39">
        <v>3</v>
      </c>
      <c r="D49" s="50"/>
      <c r="E49" s="50">
        <f>ROUND(C49*D49,2)</f>
        <v>0</v>
      </c>
    </row>
    <row r="50" spans="1:5">
      <c r="A50" s="8"/>
      <c r="D50" s="50"/>
      <c r="E50" s="50"/>
    </row>
    <row r="51" spans="1:5" ht="36.75" customHeight="1">
      <c r="A51" s="7">
        <f>A48+0.01</f>
        <v>1.1399999999999999</v>
      </c>
      <c r="B51" s="350" t="s">
        <v>99</v>
      </c>
      <c r="C51" s="350"/>
      <c r="D51" s="50"/>
      <c r="E51" s="50">
        <f>ROUND(C51*D51,2)</f>
        <v>0</v>
      </c>
    </row>
    <row r="52" spans="1:5">
      <c r="A52" s="8"/>
      <c r="B52" s="13" t="s">
        <v>41</v>
      </c>
      <c r="C52" s="39">
        <v>8</v>
      </c>
      <c r="D52" s="50"/>
      <c r="E52" s="50">
        <f>ROUND(C52*D52,2)</f>
        <v>0</v>
      </c>
    </row>
    <row r="53" spans="1:5">
      <c r="D53" s="50"/>
      <c r="E53" s="50"/>
    </row>
    <row r="54" spans="1:5" ht="15.75" thickBot="1">
      <c r="B54" s="60" t="s">
        <v>5</v>
      </c>
      <c r="C54" s="332"/>
      <c r="D54" s="52"/>
      <c r="E54" s="52">
        <f>SUM(E8:E53)</f>
        <v>0</v>
      </c>
    </row>
    <row r="55" spans="1:5" ht="15.75" thickTop="1">
      <c r="B55" s="75"/>
      <c r="D55" s="50"/>
      <c r="E55" s="50"/>
    </row>
    <row r="56" spans="1:5">
      <c r="A56" s="8" t="s">
        <v>14</v>
      </c>
      <c r="B56" s="14" t="s">
        <v>13</v>
      </c>
      <c r="D56" s="50"/>
      <c r="E56" s="50"/>
    </row>
    <row r="57" spans="1:5">
      <c r="D57" s="50"/>
      <c r="E57" s="50"/>
    </row>
    <row r="58" spans="1:5">
      <c r="B58" s="347"/>
      <c r="C58" s="347"/>
      <c r="D58" s="50"/>
      <c r="E58" s="50">
        <f t="shared" ref="E58" si="2">ROUND(C58*D58,2)</f>
        <v>0</v>
      </c>
    </row>
    <row r="59" spans="1:5" ht="15.75" thickBot="1">
      <c r="B59" s="9" t="s">
        <v>37</v>
      </c>
      <c r="C59" s="332"/>
      <c r="D59" s="52"/>
      <c r="E59" s="52">
        <f>SUM(E58:E58)</f>
        <v>0</v>
      </c>
    </row>
    <row r="60" spans="1:5" ht="15.75" thickTop="1">
      <c r="B60" s="19"/>
      <c r="D60" s="50"/>
      <c r="E60" s="50"/>
    </row>
    <row r="61" spans="1:5">
      <c r="A61" s="8" t="s">
        <v>16</v>
      </c>
      <c r="B61" s="14" t="s">
        <v>15</v>
      </c>
      <c r="D61" s="50"/>
      <c r="E61" s="50"/>
    </row>
    <row r="62" spans="1:5">
      <c r="A62" s="8"/>
      <c r="D62" s="50"/>
      <c r="E62" s="50"/>
    </row>
    <row r="63" spans="1:5">
      <c r="D63" s="50"/>
      <c r="E63" s="50"/>
    </row>
    <row r="64" spans="1:5">
      <c r="B64" s="15" t="s">
        <v>38</v>
      </c>
      <c r="C64" s="332"/>
      <c r="D64" s="52"/>
      <c r="E64" s="52">
        <f>SUM(E63:E63)</f>
        <v>0</v>
      </c>
    </row>
    <row r="65" spans="1:5" ht="15.75" thickTop="1">
      <c r="B65" s="14"/>
      <c r="D65" s="50"/>
      <c r="E65" s="50"/>
    </row>
    <row r="66" spans="1:5">
      <c r="A66" s="7" t="s">
        <v>18</v>
      </c>
      <c r="B66" s="14" t="s">
        <v>17</v>
      </c>
      <c r="D66" s="50"/>
      <c r="E66" s="50"/>
    </row>
    <row r="67" spans="1:5">
      <c r="D67" s="50"/>
      <c r="E67" s="50"/>
    </row>
    <row r="68" spans="1:5">
      <c r="B68" s="347"/>
      <c r="C68" s="353"/>
      <c r="D68" s="50"/>
      <c r="E68" s="50">
        <f>ROUND(C68*D68,2)</f>
        <v>0</v>
      </c>
    </row>
    <row r="69" spans="1:5" ht="33.75" customHeight="1">
      <c r="A69" s="7">
        <f>5+0.01</f>
        <v>5.01</v>
      </c>
      <c r="B69" s="350" t="s">
        <v>116</v>
      </c>
      <c r="C69" s="351"/>
      <c r="D69" s="50"/>
      <c r="E69" s="50">
        <f>ROUND(C69*D69,2)</f>
        <v>0</v>
      </c>
    </row>
    <row r="70" spans="1:5" ht="16.5">
      <c r="B70" s="13" t="s">
        <v>6</v>
      </c>
      <c r="C70" s="39">
        <v>8</v>
      </c>
      <c r="D70" s="50"/>
      <c r="E70" s="50">
        <f>ROUND(C70*D70,2)</f>
        <v>0</v>
      </c>
    </row>
    <row r="71" spans="1:5">
      <c r="B71" s="347"/>
      <c r="C71" s="353"/>
      <c r="D71" s="50"/>
      <c r="E71" s="50">
        <f>ROUND(C71*D71,2)</f>
        <v>0</v>
      </c>
    </row>
    <row r="72" spans="1:5" ht="54.75" customHeight="1">
      <c r="A72" s="7">
        <f>A69+0.01</f>
        <v>5.0199999999999996</v>
      </c>
      <c r="B72" s="350" t="s">
        <v>117</v>
      </c>
      <c r="C72" s="351"/>
      <c r="D72" s="50"/>
      <c r="E72" s="50">
        <f t="shared" ref="E72:E73" si="3">ROUND(C72*D72,2)</f>
        <v>0</v>
      </c>
    </row>
    <row r="73" spans="1:5" ht="16.5">
      <c r="B73" s="13" t="s">
        <v>6</v>
      </c>
      <c r="C73" s="39">
        <v>10</v>
      </c>
      <c r="D73" s="50"/>
      <c r="E73" s="50">
        <f t="shared" si="3"/>
        <v>0</v>
      </c>
    </row>
    <row r="74" spans="1:5">
      <c r="B74" s="347"/>
      <c r="C74" s="353"/>
      <c r="D74" s="50"/>
      <c r="E74" s="50">
        <f t="shared" ref="E74:E76" si="4">ROUND(C74*D74,2)</f>
        <v>0</v>
      </c>
    </row>
    <row r="75" spans="1:5" ht="90.75" customHeight="1">
      <c r="A75" s="7">
        <f>A72+0.01</f>
        <v>5.03</v>
      </c>
      <c r="B75" s="355" t="s">
        <v>115</v>
      </c>
      <c r="C75" s="351"/>
      <c r="D75" s="50"/>
      <c r="E75" s="50">
        <f t="shared" si="4"/>
        <v>0</v>
      </c>
    </row>
    <row r="76" spans="1:5" ht="16.5">
      <c r="B76" s="13" t="s">
        <v>6</v>
      </c>
      <c r="C76" s="39">
        <v>8</v>
      </c>
      <c r="D76" s="50"/>
      <c r="E76" s="50">
        <f t="shared" si="4"/>
        <v>0</v>
      </c>
    </row>
    <row r="77" spans="1:5">
      <c r="B77" s="347"/>
      <c r="C77" s="353"/>
      <c r="D77" s="50"/>
      <c r="E77" s="50">
        <f>ROUND(C77*D77,2)</f>
        <v>0</v>
      </c>
    </row>
    <row r="78" spans="1:5" ht="33.75" customHeight="1">
      <c r="A78" s="7">
        <f>A75+0.01</f>
        <v>5.04</v>
      </c>
      <c r="B78" s="350" t="s">
        <v>448</v>
      </c>
      <c r="C78" s="351"/>
      <c r="D78" s="50"/>
      <c r="E78" s="50">
        <f t="shared" ref="E78:E79" si="5">ROUND(C78*D78,2)</f>
        <v>0</v>
      </c>
    </row>
    <row r="79" spans="1:5" ht="16.5">
      <c r="B79" s="13" t="s">
        <v>6</v>
      </c>
      <c r="C79" s="39">
        <v>5</v>
      </c>
      <c r="D79" s="50"/>
      <c r="E79" s="50">
        <f t="shared" si="5"/>
        <v>0</v>
      </c>
    </row>
    <row r="80" spans="1:5">
      <c r="D80" s="50"/>
      <c r="E80" s="50"/>
    </row>
    <row r="81" spans="1:5" ht="45.75" customHeight="1">
      <c r="A81" s="7">
        <f>A78+0.01</f>
        <v>5.05</v>
      </c>
      <c r="B81" s="350" t="s">
        <v>67</v>
      </c>
      <c r="C81" s="351"/>
      <c r="D81" s="50"/>
      <c r="E81" s="50">
        <f t="shared" ref="E81:E90" si="6">ROUND(C81*D81,2)</f>
        <v>0</v>
      </c>
    </row>
    <row r="82" spans="1:5" ht="16.5">
      <c r="B82" s="13" t="s">
        <v>6</v>
      </c>
      <c r="C82" s="39">
        <v>67</v>
      </c>
      <c r="D82" s="50"/>
      <c r="E82" s="50">
        <f t="shared" si="6"/>
        <v>0</v>
      </c>
    </row>
    <row r="83" spans="1:5">
      <c r="B83" s="354"/>
      <c r="C83" s="354"/>
      <c r="D83" s="50"/>
      <c r="E83" s="50">
        <f t="shared" si="6"/>
        <v>0</v>
      </c>
    </row>
    <row r="84" spans="1:5" ht="33" customHeight="1">
      <c r="A84" s="7">
        <f>A81+0.01</f>
        <v>5.0599999999999996</v>
      </c>
      <c r="B84" s="350" t="s">
        <v>44</v>
      </c>
      <c r="C84" s="351"/>
      <c r="D84" s="50"/>
      <c r="E84" s="50">
        <f t="shared" si="6"/>
        <v>0</v>
      </c>
    </row>
    <row r="85" spans="1:5">
      <c r="B85" s="13" t="s">
        <v>41</v>
      </c>
      <c r="C85" s="39">
        <v>4</v>
      </c>
      <c r="D85" s="50"/>
      <c r="E85" s="50">
        <f t="shared" si="6"/>
        <v>0</v>
      </c>
    </row>
    <row r="86" spans="1:5">
      <c r="B86" s="351"/>
      <c r="C86" s="351"/>
      <c r="D86" s="50"/>
      <c r="E86" s="50">
        <f t="shared" si="6"/>
        <v>0</v>
      </c>
    </row>
    <row r="87" spans="1:5" ht="30" customHeight="1">
      <c r="A87" s="7">
        <f>A84+0.01</f>
        <v>5.07</v>
      </c>
      <c r="B87" s="350" t="s">
        <v>45</v>
      </c>
      <c r="C87" s="351"/>
      <c r="D87" s="50"/>
      <c r="E87" s="50">
        <f t="shared" si="6"/>
        <v>0</v>
      </c>
    </row>
    <row r="88" spans="1:5">
      <c r="B88" s="13" t="s">
        <v>41</v>
      </c>
      <c r="C88" s="39">
        <v>4</v>
      </c>
      <c r="D88" s="50"/>
      <c r="E88" s="50">
        <f t="shared" si="6"/>
        <v>0</v>
      </c>
    </row>
    <row r="89" spans="1:5">
      <c r="B89" s="351"/>
      <c r="C89" s="351"/>
      <c r="D89" s="50"/>
      <c r="E89" s="50">
        <f t="shared" si="6"/>
        <v>0</v>
      </c>
    </row>
    <row r="90" spans="1:5">
      <c r="D90" s="50"/>
      <c r="E90" s="50">
        <f t="shared" si="6"/>
        <v>0</v>
      </c>
    </row>
    <row r="91" spans="1:5" ht="15.75" thickBot="1">
      <c r="B91" s="9" t="s">
        <v>46</v>
      </c>
      <c r="C91" s="332"/>
      <c r="D91" s="52"/>
      <c r="E91" s="52">
        <f>SUM(E67:E90)</f>
        <v>0</v>
      </c>
    </row>
    <row r="92" spans="1:5" ht="15.75" thickTop="1">
      <c r="D92" s="50"/>
      <c r="E92" s="50"/>
    </row>
    <row r="93" spans="1:5" ht="15.75" thickBot="1">
      <c r="B93" s="9" t="s">
        <v>21</v>
      </c>
      <c r="C93" s="332"/>
      <c r="D93" s="52"/>
      <c r="E93" s="52">
        <f>SUM(E6:E91)/2</f>
        <v>0</v>
      </c>
    </row>
    <row r="94" spans="1:5" ht="15.75" thickTop="1">
      <c r="D94" s="50"/>
      <c r="E94" s="50"/>
    </row>
    <row r="95" spans="1:5">
      <c r="D95" s="50"/>
      <c r="E95" s="50"/>
    </row>
    <row r="96" spans="1:5">
      <c r="D96" s="50"/>
      <c r="E96" s="50"/>
    </row>
    <row r="97" spans="4:5">
      <c r="D97" s="50"/>
      <c r="E97" s="53"/>
    </row>
    <row r="98" spans="4:5">
      <c r="D98" s="50"/>
      <c r="E98" s="50"/>
    </row>
    <row r="99" spans="4:5">
      <c r="D99" s="50"/>
      <c r="E99" s="50"/>
    </row>
    <row r="100" spans="4:5">
      <c r="D100" s="50"/>
      <c r="E100" s="50"/>
    </row>
    <row r="101" spans="4:5">
      <c r="D101" s="50"/>
      <c r="E101" s="50"/>
    </row>
    <row r="102" spans="4:5">
      <c r="D102" s="50"/>
      <c r="E102" s="50"/>
    </row>
    <row r="103" spans="4:5">
      <c r="D103" s="50"/>
      <c r="E103" s="50"/>
    </row>
    <row r="104" spans="4:5">
      <c r="D104" s="50"/>
      <c r="E104" s="50"/>
    </row>
    <row r="105" spans="4:5">
      <c r="D105" s="50"/>
      <c r="E105" s="50"/>
    </row>
    <row r="106" spans="4:5">
      <c r="D106" s="50"/>
      <c r="E106" s="50"/>
    </row>
    <row r="107" spans="4:5">
      <c r="D107" s="50"/>
      <c r="E107" s="50"/>
    </row>
    <row r="108" spans="4:5">
      <c r="D108" s="50"/>
      <c r="E108" s="50"/>
    </row>
    <row r="109" spans="4:5">
      <c r="D109" s="50"/>
      <c r="E109" s="50"/>
    </row>
    <row r="110" spans="4:5">
      <c r="D110" s="50"/>
      <c r="E110" s="50"/>
    </row>
    <row r="111" spans="4:5">
      <c r="D111" s="50"/>
      <c r="E111" s="50"/>
    </row>
    <row r="112" spans="4:5">
      <c r="D112" s="50"/>
      <c r="E112" s="50"/>
    </row>
    <row r="113" spans="4:5">
      <c r="D113" s="50"/>
      <c r="E113" s="50"/>
    </row>
    <row r="114" spans="4:5">
      <c r="D114" s="50"/>
      <c r="E114" s="50"/>
    </row>
    <row r="115" spans="4:5">
      <c r="D115" s="50"/>
      <c r="E115" s="50"/>
    </row>
    <row r="116" spans="4:5">
      <c r="D116" s="50"/>
      <c r="E116" s="50"/>
    </row>
    <row r="117" spans="4:5">
      <c r="D117" s="50"/>
      <c r="E117" s="50"/>
    </row>
    <row r="118" spans="4:5">
      <c r="D118" s="50"/>
      <c r="E118" s="50"/>
    </row>
    <row r="119" spans="4:5">
      <c r="D119" s="50"/>
      <c r="E119" s="50"/>
    </row>
    <row r="120" spans="4:5">
      <c r="D120" s="50"/>
      <c r="E120" s="50"/>
    </row>
    <row r="121" spans="4:5">
      <c r="D121" s="50"/>
      <c r="E121" s="50"/>
    </row>
    <row r="122" spans="4:5">
      <c r="D122" s="50"/>
      <c r="E122" s="50"/>
    </row>
    <row r="123" spans="4:5">
      <c r="D123" s="50"/>
      <c r="E123" s="50"/>
    </row>
    <row r="124" spans="4:5">
      <c r="D124" s="50"/>
      <c r="E124" s="50"/>
    </row>
    <row r="125" spans="4:5">
      <c r="D125" s="50"/>
      <c r="E125" s="50"/>
    </row>
    <row r="126" spans="4:5">
      <c r="D126" s="50"/>
      <c r="E126" s="50"/>
    </row>
    <row r="127" spans="4:5">
      <c r="D127" s="50"/>
      <c r="E127" s="50"/>
    </row>
    <row r="128" spans="4:5">
      <c r="D128" s="50"/>
      <c r="E128" s="50"/>
    </row>
    <row r="129" spans="4:5">
      <c r="D129" s="50"/>
      <c r="E129" s="50"/>
    </row>
    <row r="130" spans="4:5">
      <c r="D130" s="50"/>
      <c r="E130" s="50"/>
    </row>
    <row r="131" spans="4:5">
      <c r="D131" s="50"/>
      <c r="E131" s="50"/>
    </row>
    <row r="132" spans="4:5">
      <c r="D132" s="50"/>
      <c r="E132" s="50"/>
    </row>
    <row r="133" spans="4:5">
      <c r="D133" s="50"/>
      <c r="E133" s="50"/>
    </row>
    <row r="134" spans="4:5">
      <c r="D134" s="50"/>
      <c r="E134" s="50"/>
    </row>
    <row r="135" spans="4:5">
      <c r="D135" s="50"/>
      <c r="E135" s="50"/>
    </row>
    <row r="136" spans="4:5">
      <c r="D136" s="50"/>
      <c r="E136" s="50"/>
    </row>
    <row r="137" spans="4:5">
      <c r="D137" s="50"/>
      <c r="E137" s="50"/>
    </row>
    <row r="138" spans="4:5">
      <c r="D138" s="50"/>
      <c r="E138" s="50"/>
    </row>
    <row r="139" spans="4:5">
      <c r="D139" s="50"/>
      <c r="E139" s="50"/>
    </row>
    <row r="140" spans="4:5">
      <c r="D140" s="50"/>
      <c r="E140" s="50"/>
    </row>
    <row r="141" spans="4:5">
      <c r="D141" s="50"/>
      <c r="E141" s="50"/>
    </row>
    <row r="142" spans="4:5">
      <c r="D142" s="50"/>
      <c r="E142" s="50"/>
    </row>
    <row r="143" spans="4:5">
      <c r="D143" s="50"/>
      <c r="E143" s="50"/>
    </row>
    <row r="144" spans="4:5">
      <c r="D144" s="50"/>
      <c r="E144" s="50"/>
    </row>
    <row r="145" spans="4:5">
      <c r="D145" s="50"/>
      <c r="E145" s="50"/>
    </row>
    <row r="146" spans="4:5">
      <c r="D146" s="50"/>
      <c r="E146" s="50"/>
    </row>
    <row r="147" spans="4:5">
      <c r="D147" s="50"/>
      <c r="E147" s="50"/>
    </row>
    <row r="148" spans="4:5">
      <c r="D148" s="50"/>
      <c r="E148" s="50"/>
    </row>
    <row r="149" spans="4:5">
      <c r="D149" s="50"/>
      <c r="E149" s="50"/>
    </row>
    <row r="150" spans="4:5">
      <c r="D150" s="50"/>
      <c r="E150" s="50"/>
    </row>
    <row r="151" spans="4:5">
      <c r="D151" s="50"/>
      <c r="E151" s="50"/>
    </row>
    <row r="152" spans="4:5">
      <c r="D152" s="50"/>
      <c r="E152" s="50"/>
    </row>
    <row r="153" spans="4:5">
      <c r="D153" s="50"/>
      <c r="E153" s="50"/>
    </row>
    <row r="154" spans="4:5">
      <c r="D154" s="50"/>
      <c r="E154" s="50"/>
    </row>
    <row r="155" spans="4:5">
      <c r="D155" s="50"/>
      <c r="E155" s="50"/>
    </row>
    <row r="156" spans="4:5">
      <c r="D156" s="50"/>
      <c r="E156" s="50"/>
    </row>
    <row r="157" spans="4:5">
      <c r="D157" s="50"/>
      <c r="E157" s="50"/>
    </row>
    <row r="158" spans="4:5">
      <c r="D158" s="50"/>
      <c r="E158" s="50"/>
    </row>
    <row r="159" spans="4:5">
      <c r="D159" s="50"/>
      <c r="E159" s="50"/>
    </row>
    <row r="160" spans="4:5">
      <c r="D160" s="50"/>
      <c r="E160" s="50"/>
    </row>
    <row r="161" spans="4:5">
      <c r="D161" s="50"/>
      <c r="E161" s="50"/>
    </row>
    <row r="162" spans="4:5">
      <c r="D162" s="50"/>
      <c r="E162" s="50"/>
    </row>
    <row r="163" spans="4:5">
      <c r="D163" s="50"/>
      <c r="E163" s="50"/>
    </row>
    <row r="164" spans="4:5">
      <c r="D164" s="50"/>
      <c r="E164" s="50"/>
    </row>
    <row r="165" spans="4:5">
      <c r="D165" s="50"/>
      <c r="E165" s="50"/>
    </row>
    <row r="166" spans="4:5">
      <c r="D166" s="50"/>
      <c r="E166" s="50"/>
    </row>
    <row r="167" spans="4:5">
      <c r="D167" s="50"/>
      <c r="E167" s="50"/>
    </row>
    <row r="168" spans="4:5">
      <c r="D168" s="50"/>
      <c r="E168" s="50"/>
    </row>
    <row r="169" spans="4:5">
      <c r="D169" s="50"/>
      <c r="E169" s="50"/>
    </row>
    <row r="170" spans="4:5">
      <c r="D170" s="50"/>
      <c r="E170" s="50"/>
    </row>
    <row r="171" spans="4:5">
      <c r="D171" s="50"/>
      <c r="E171" s="50"/>
    </row>
    <row r="172" spans="4:5">
      <c r="D172" s="50"/>
      <c r="E172" s="50"/>
    </row>
    <row r="173" spans="4:5">
      <c r="D173" s="50"/>
      <c r="E173" s="50"/>
    </row>
    <row r="174" spans="4:5">
      <c r="D174" s="50"/>
      <c r="E174" s="50"/>
    </row>
    <row r="175" spans="4:5">
      <c r="D175" s="50"/>
      <c r="E175" s="50"/>
    </row>
    <row r="176" spans="4:5">
      <c r="D176" s="50"/>
      <c r="E176" s="50"/>
    </row>
    <row r="177" spans="4:5">
      <c r="D177" s="50"/>
      <c r="E177" s="50"/>
    </row>
    <row r="178" spans="4:5">
      <c r="D178" s="50"/>
      <c r="E178" s="50"/>
    </row>
    <row r="179" spans="4:5">
      <c r="D179" s="50"/>
      <c r="E179" s="50"/>
    </row>
    <row r="180" spans="4:5">
      <c r="D180" s="50"/>
      <c r="E180" s="50"/>
    </row>
    <row r="181" spans="4:5">
      <c r="D181" s="50"/>
      <c r="E181" s="50"/>
    </row>
    <row r="182" spans="4:5">
      <c r="D182" s="50"/>
      <c r="E182" s="50"/>
    </row>
    <row r="183" spans="4:5">
      <c r="D183" s="50"/>
      <c r="E183" s="50"/>
    </row>
    <row r="184" spans="4:5">
      <c r="D184" s="50"/>
      <c r="E184" s="50"/>
    </row>
    <row r="185" spans="4:5">
      <c r="D185" s="50"/>
      <c r="E185" s="50"/>
    </row>
    <row r="186" spans="4:5">
      <c r="D186" s="50"/>
      <c r="E186" s="50"/>
    </row>
    <row r="187" spans="4:5">
      <c r="D187" s="50"/>
      <c r="E187" s="50"/>
    </row>
    <row r="188" spans="4:5">
      <c r="D188" s="50"/>
      <c r="E188" s="50"/>
    </row>
    <row r="189" spans="4:5">
      <c r="D189" s="50"/>
      <c r="E189" s="50"/>
    </row>
    <row r="190" spans="4:5">
      <c r="D190" s="50"/>
      <c r="E190" s="50"/>
    </row>
    <row r="191" spans="4:5">
      <c r="D191" s="50"/>
      <c r="E191" s="50"/>
    </row>
    <row r="192" spans="4:5">
      <c r="D192" s="50"/>
      <c r="E192" s="50"/>
    </row>
    <row r="193" spans="4:5">
      <c r="D193" s="50"/>
      <c r="E193" s="50"/>
    </row>
    <row r="194" spans="4:5">
      <c r="D194" s="50"/>
      <c r="E194" s="50"/>
    </row>
    <row r="195" spans="4:5">
      <c r="D195" s="50"/>
      <c r="E195" s="50"/>
    </row>
    <row r="196" spans="4:5">
      <c r="D196" s="50"/>
      <c r="E196" s="50"/>
    </row>
    <row r="197" spans="4:5">
      <c r="D197" s="50"/>
      <c r="E197" s="50"/>
    </row>
    <row r="198" spans="4:5">
      <c r="D198" s="50"/>
      <c r="E198" s="50"/>
    </row>
    <row r="199" spans="4:5">
      <c r="D199" s="50"/>
      <c r="E199" s="50"/>
    </row>
    <row r="200" spans="4:5">
      <c r="D200" s="50"/>
      <c r="E200" s="50"/>
    </row>
    <row r="201" spans="4:5">
      <c r="D201" s="50"/>
      <c r="E201" s="50"/>
    </row>
    <row r="202" spans="4:5">
      <c r="D202" s="50"/>
      <c r="E202" s="50"/>
    </row>
    <row r="203" spans="4:5">
      <c r="D203" s="50"/>
      <c r="E203" s="50"/>
    </row>
    <row r="204" spans="4:5">
      <c r="D204" s="50"/>
      <c r="E204" s="50"/>
    </row>
    <row r="205" spans="4:5">
      <c r="D205" s="50"/>
      <c r="E205" s="50"/>
    </row>
    <row r="206" spans="4:5">
      <c r="D206" s="50"/>
      <c r="E206" s="50"/>
    </row>
    <row r="207" spans="4:5">
      <c r="D207" s="50"/>
      <c r="E207" s="50"/>
    </row>
    <row r="208" spans="4:5">
      <c r="D208" s="50"/>
      <c r="E208" s="50"/>
    </row>
    <row r="209" spans="4:5">
      <c r="D209" s="50"/>
      <c r="E209" s="50"/>
    </row>
    <row r="210" spans="4:5">
      <c r="D210" s="50"/>
      <c r="E210" s="50"/>
    </row>
    <row r="211" spans="4:5">
      <c r="D211" s="50"/>
      <c r="E211" s="50"/>
    </row>
    <row r="212" spans="4:5">
      <c r="D212" s="50"/>
      <c r="E212" s="50"/>
    </row>
    <row r="213" spans="4:5">
      <c r="D213" s="50"/>
      <c r="E213" s="50"/>
    </row>
    <row r="214" spans="4:5">
      <c r="D214" s="50"/>
      <c r="E214" s="50"/>
    </row>
    <row r="215" spans="4:5">
      <c r="D215" s="50"/>
      <c r="E215" s="50"/>
    </row>
    <row r="216" spans="4:5">
      <c r="D216" s="50"/>
      <c r="E216" s="50"/>
    </row>
    <row r="217" spans="4:5">
      <c r="D217" s="50"/>
      <c r="E217" s="50"/>
    </row>
    <row r="218" spans="4:5">
      <c r="D218" s="50"/>
      <c r="E218" s="50"/>
    </row>
    <row r="219" spans="4:5">
      <c r="D219" s="50"/>
      <c r="E219" s="50"/>
    </row>
    <row r="220" spans="4:5">
      <c r="D220" s="50"/>
      <c r="E220" s="50"/>
    </row>
    <row r="221" spans="4:5">
      <c r="D221" s="50"/>
      <c r="E221" s="50"/>
    </row>
    <row r="222" spans="4:5">
      <c r="D222" s="50"/>
      <c r="E222" s="50"/>
    </row>
    <row r="223" spans="4:5">
      <c r="D223" s="50"/>
      <c r="E223" s="50"/>
    </row>
    <row r="224" spans="4:5">
      <c r="D224" s="50"/>
      <c r="E224" s="50"/>
    </row>
    <row r="225" spans="4:5">
      <c r="D225" s="50"/>
      <c r="E225" s="50"/>
    </row>
    <row r="226" spans="4:5">
      <c r="D226" s="50"/>
      <c r="E226" s="50"/>
    </row>
    <row r="227" spans="4:5">
      <c r="D227" s="50"/>
      <c r="E227" s="50"/>
    </row>
    <row r="228" spans="4:5">
      <c r="D228" s="50"/>
      <c r="E228" s="50"/>
    </row>
    <row r="229" spans="4:5">
      <c r="D229" s="50"/>
      <c r="E229" s="50"/>
    </row>
    <row r="230" spans="4:5">
      <c r="D230" s="50"/>
      <c r="E230" s="50"/>
    </row>
    <row r="231" spans="4:5">
      <c r="D231" s="50"/>
      <c r="E231" s="50"/>
    </row>
    <row r="232" spans="4:5">
      <c r="D232" s="50"/>
      <c r="E232" s="50"/>
    </row>
    <row r="233" spans="4:5">
      <c r="D233" s="50"/>
      <c r="E233" s="50"/>
    </row>
    <row r="234" spans="4:5">
      <c r="D234" s="50"/>
      <c r="E234" s="50"/>
    </row>
    <row r="235" spans="4:5">
      <c r="D235" s="50"/>
      <c r="E235" s="50"/>
    </row>
    <row r="236" spans="4:5">
      <c r="D236" s="50"/>
      <c r="E236" s="50"/>
    </row>
    <row r="237" spans="4:5">
      <c r="D237" s="50"/>
      <c r="E237" s="50"/>
    </row>
    <row r="238" spans="4:5">
      <c r="D238" s="50"/>
      <c r="E238" s="50"/>
    </row>
    <row r="239" spans="4:5">
      <c r="D239" s="50"/>
      <c r="E239" s="50"/>
    </row>
    <row r="240" spans="4:5">
      <c r="D240" s="50"/>
      <c r="E240" s="50"/>
    </row>
    <row r="241" spans="4:5">
      <c r="D241" s="50"/>
      <c r="E241" s="50"/>
    </row>
    <row r="242" spans="4:5">
      <c r="D242" s="50"/>
      <c r="E242" s="50"/>
    </row>
    <row r="243" spans="4:5">
      <c r="D243" s="50"/>
      <c r="E243" s="50"/>
    </row>
    <row r="244" spans="4:5">
      <c r="D244" s="50"/>
      <c r="E244" s="50"/>
    </row>
    <row r="245" spans="4:5">
      <c r="D245" s="50"/>
      <c r="E245" s="50"/>
    </row>
    <row r="246" spans="4:5">
      <c r="D246" s="50"/>
      <c r="E246" s="50"/>
    </row>
    <row r="247" spans="4:5">
      <c r="D247" s="50"/>
      <c r="E247" s="50"/>
    </row>
    <row r="248" spans="4:5">
      <c r="D248" s="50"/>
      <c r="E248" s="50"/>
    </row>
    <row r="249" spans="4:5">
      <c r="D249" s="50"/>
      <c r="E249" s="50"/>
    </row>
    <row r="250" spans="4:5">
      <c r="D250" s="50"/>
      <c r="E250" s="50"/>
    </row>
    <row r="251" spans="4:5">
      <c r="D251" s="50"/>
      <c r="E251" s="50"/>
    </row>
    <row r="252" spans="4:5">
      <c r="D252" s="50"/>
      <c r="E252" s="50"/>
    </row>
    <row r="253" spans="4:5">
      <c r="D253" s="50"/>
      <c r="E253" s="50"/>
    </row>
    <row r="254" spans="4:5">
      <c r="D254" s="50"/>
      <c r="E254" s="50"/>
    </row>
    <row r="255" spans="4:5">
      <c r="D255" s="50"/>
      <c r="E255" s="50"/>
    </row>
    <row r="256" spans="4:5">
      <c r="D256" s="50"/>
      <c r="E256" s="50"/>
    </row>
    <row r="257" spans="4:5">
      <c r="D257" s="50"/>
      <c r="E257" s="50"/>
    </row>
    <row r="258" spans="4:5">
      <c r="D258" s="50"/>
      <c r="E258" s="50"/>
    </row>
    <row r="259" spans="4:5">
      <c r="D259" s="50"/>
      <c r="E259" s="50"/>
    </row>
    <row r="260" spans="4:5">
      <c r="D260" s="50"/>
      <c r="E260" s="50"/>
    </row>
    <row r="261" spans="4:5">
      <c r="D261" s="50"/>
      <c r="E261" s="50"/>
    </row>
    <row r="262" spans="4:5">
      <c r="D262" s="50"/>
      <c r="E262" s="50"/>
    </row>
    <row r="263" spans="4:5">
      <c r="D263" s="50"/>
      <c r="E263" s="50"/>
    </row>
    <row r="264" spans="4:5">
      <c r="D264" s="50"/>
      <c r="E264" s="50"/>
    </row>
    <row r="265" spans="4:5">
      <c r="D265" s="50"/>
      <c r="E265" s="50"/>
    </row>
    <row r="266" spans="4:5">
      <c r="D266" s="50"/>
      <c r="E266" s="50"/>
    </row>
    <row r="267" spans="4:5">
      <c r="D267" s="50"/>
      <c r="E267" s="50"/>
    </row>
    <row r="268" spans="4:5">
      <c r="D268" s="50"/>
      <c r="E268" s="50"/>
    </row>
    <row r="269" spans="4:5">
      <c r="D269" s="50"/>
      <c r="E269" s="50"/>
    </row>
    <row r="270" spans="4:5">
      <c r="D270" s="50"/>
      <c r="E270" s="50"/>
    </row>
    <row r="271" spans="4:5">
      <c r="D271" s="50"/>
      <c r="E271" s="50"/>
    </row>
    <row r="272" spans="4:5">
      <c r="D272" s="50"/>
      <c r="E272" s="50"/>
    </row>
    <row r="273" spans="4:5">
      <c r="D273" s="50"/>
      <c r="E273" s="50"/>
    </row>
    <row r="274" spans="4:5">
      <c r="D274" s="50"/>
      <c r="E274" s="50"/>
    </row>
    <row r="275" spans="4:5">
      <c r="D275" s="50"/>
      <c r="E275" s="50"/>
    </row>
    <row r="276" spans="4:5">
      <c r="D276" s="50"/>
      <c r="E276" s="50"/>
    </row>
    <row r="277" spans="4:5">
      <c r="D277" s="50"/>
      <c r="E277" s="50"/>
    </row>
    <row r="278" spans="4:5">
      <c r="D278" s="50"/>
      <c r="E278" s="50"/>
    </row>
    <row r="279" spans="4:5">
      <c r="D279" s="50"/>
      <c r="E279" s="50"/>
    </row>
    <row r="280" spans="4:5">
      <c r="D280" s="50"/>
      <c r="E280" s="50"/>
    </row>
    <row r="281" spans="4:5">
      <c r="D281" s="50"/>
      <c r="E281" s="50"/>
    </row>
    <row r="282" spans="4:5">
      <c r="D282" s="50"/>
      <c r="E282" s="50"/>
    </row>
    <row r="283" spans="4:5">
      <c r="D283" s="50"/>
      <c r="E283" s="50"/>
    </row>
    <row r="284" spans="4:5">
      <c r="D284" s="50"/>
      <c r="E284" s="50"/>
    </row>
    <row r="285" spans="4:5">
      <c r="D285" s="50"/>
      <c r="E285" s="50"/>
    </row>
    <row r="286" spans="4:5">
      <c r="D286" s="50"/>
      <c r="E286" s="50"/>
    </row>
    <row r="287" spans="4:5">
      <c r="D287" s="50"/>
      <c r="E287" s="50"/>
    </row>
    <row r="288" spans="4:5">
      <c r="D288" s="50"/>
      <c r="E288" s="50"/>
    </row>
    <row r="289" spans="4:5">
      <c r="D289" s="50"/>
      <c r="E289" s="50"/>
    </row>
    <row r="290" spans="4:5">
      <c r="D290" s="50"/>
      <c r="E290" s="50"/>
    </row>
    <row r="291" spans="4:5">
      <c r="D291" s="50"/>
      <c r="E291" s="50"/>
    </row>
    <row r="292" spans="4:5">
      <c r="D292" s="50"/>
      <c r="E292" s="50"/>
    </row>
    <row r="293" spans="4:5">
      <c r="D293" s="50"/>
      <c r="E293" s="50"/>
    </row>
    <row r="294" spans="4:5">
      <c r="D294" s="50"/>
      <c r="E294" s="50"/>
    </row>
    <row r="295" spans="4:5">
      <c r="D295" s="50"/>
      <c r="E295" s="50"/>
    </row>
    <row r="296" spans="4:5">
      <c r="D296" s="50"/>
      <c r="E296" s="50"/>
    </row>
    <row r="297" spans="4:5">
      <c r="D297" s="50"/>
      <c r="E297" s="50"/>
    </row>
    <row r="298" spans="4:5">
      <c r="D298" s="50"/>
      <c r="E298" s="50"/>
    </row>
    <row r="299" spans="4:5">
      <c r="D299" s="50"/>
      <c r="E299" s="50"/>
    </row>
    <row r="300" spans="4:5">
      <c r="D300" s="50"/>
      <c r="E300" s="50"/>
    </row>
    <row r="301" spans="4:5">
      <c r="D301" s="50"/>
      <c r="E301" s="50"/>
    </row>
    <row r="302" spans="4:5">
      <c r="D302" s="50"/>
      <c r="E302" s="50"/>
    </row>
    <row r="303" spans="4:5">
      <c r="D303" s="51"/>
      <c r="E303" s="51"/>
    </row>
    <row r="304" spans="4:5">
      <c r="D304" s="51"/>
      <c r="E304" s="51"/>
    </row>
    <row r="305" spans="4:5">
      <c r="D305" s="51"/>
      <c r="E305" s="51"/>
    </row>
    <row r="306" spans="4:5">
      <c r="D306" s="51"/>
      <c r="E306" s="51"/>
    </row>
    <row r="307" spans="4:5">
      <c r="D307" s="51"/>
      <c r="E307" s="51"/>
    </row>
    <row r="308" spans="4:5">
      <c r="D308" s="51"/>
      <c r="E308" s="51"/>
    </row>
    <row r="309" spans="4:5">
      <c r="D309" s="51"/>
      <c r="E309" s="51"/>
    </row>
    <row r="310" spans="4:5">
      <c r="D310" s="51"/>
      <c r="E310" s="51"/>
    </row>
    <row r="311" spans="4:5">
      <c r="D311" s="51"/>
      <c r="E311" s="51"/>
    </row>
    <row r="312" spans="4:5">
      <c r="D312" s="51"/>
      <c r="E312" s="51"/>
    </row>
    <row r="313" spans="4:5">
      <c r="D313" s="51"/>
      <c r="E313" s="51"/>
    </row>
    <row r="314" spans="4:5">
      <c r="D314" s="51"/>
      <c r="E314" s="51"/>
    </row>
    <row r="315" spans="4:5">
      <c r="D315" s="51"/>
      <c r="E315" s="51"/>
    </row>
    <row r="316" spans="4:5">
      <c r="D316" s="51"/>
      <c r="E316" s="51"/>
    </row>
    <row r="317" spans="4:5">
      <c r="D317" s="51"/>
      <c r="E317" s="51"/>
    </row>
    <row r="318" spans="4:5">
      <c r="D318" s="51"/>
      <c r="E318" s="51"/>
    </row>
    <row r="319" spans="4:5">
      <c r="D319" s="51"/>
      <c r="E319" s="51"/>
    </row>
    <row r="320" spans="4:5">
      <c r="D320" s="51"/>
      <c r="E320" s="51"/>
    </row>
    <row r="321" spans="4:5">
      <c r="D321" s="51"/>
      <c r="E321" s="51"/>
    </row>
    <row r="322" spans="4:5">
      <c r="D322" s="51"/>
      <c r="E322" s="51"/>
    </row>
    <row r="323" spans="4:5">
      <c r="D323" s="51"/>
      <c r="E323" s="51"/>
    </row>
    <row r="324" spans="4:5">
      <c r="D324" s="51"/>
      <c r="E324" s="51"/>
    </row>
    <row r="325" spans="4:5">
      <c r="D325" s="51"/>
      <c r="E325" s="51"/>
    </row>
    <row r="326" spans="4:5">
      <c r="D326" s="51"/>
      <c r="E326" s="51"/>
    </row>
    <row r="327" spans="4:5">
      <c r="D327" s="51"/>
      <c r="E327" s="51"/>
    </row>
    <row r="328" spans="4:5">
      <c r="D328" s="51"/>
      <c r="E328" s="51"/>
    </row>
    <row r="329" spans="4:5">
      <c r="D329" s="51"/>
      <c r="E329" s="51"/>
    </row>
    <row r="330" spans="4:5">
      <c r="D330" s="51"/>
      <c r="E330" s="51"/>
    </row>
    <row r="331" spans="4:5">
      <c r="D331" s="51"/>
      <c r="E331" s="51"/>
    </row>
    <row r="332" spans="4:5">
      <c r="D332" s="51"/>
      <c r="E332" s="51"/>
    </row>
    <row r="333" spans="4:5">
      <c r="D333" s="51"/>
      <c r="E333" s="51"/>
    </row>
    <row r="334" spans="4:5">
      <c r="D334" s="51"/>
      <c r="E334" s="51"/>
    </row>
    <row r="335" spans="4:5">
      <c r="D335" s="51"/>
      <c r="E335" s="51"/>
    </row>
  </sheetData>
  <mergeCells count="37">
    <mergeCell ref="A1:E1"/>
    <mergeCell ref="A2:E2"/>
    <mergeCell ref="B11:C11"/>
    <mergeCell ref="B42:C42"/>
    <mergeCell ref="B8:C8"/>
    <mergeCell ref="B41:C41"/>
    <mergeCell ref="B13:C13"/>
    <mergeCell ref="B14:C14"/>
    <mergeCell ref="B16:C16"/>
    <mergeCell ref="B9:C9"/>
    <mergeCell ref="B17:C17"/>
    <mergeCell ref="B23:C23"/>
    <mergeCell ref="B26:C26"/>
    <mergeCell ref="B29:C29"/>
    <mergeCell ref="B20:C20"/>
    <mergeCell ref="B75:C75"/>
    <mergeCell ref="B78:C78"/>
    <mergeCell ref="B77:C77"/>
    <mergeCell ref="B68:C68"/>
    <mergeCell ref="B71:C71"/>
    <mergeCell ref="B69:C69"/>
    <mergeCell ref="B74:C74"/>
    <mergeCell ref="B72:C72"/>
    <mergeCell ref="B86:C86"/>
    <mergeCell ref="B89:C89"/>
    <mergeCell ref="B81:C81"/>
    <mergeCell ref="B83:C83"/>
    <mergeCell ref="B84:C84"/>
    <mergeCell ref="B87:C87"/>
    <mergeCell ref="B58:C58"/>
    <mergeCell ref="B32:C32"/>
    <mergeCell ref="B45:C45"/>
    <mergeCell ref="B48:C48"/>
    <mergeCell ref="B47:C47"/>
    <mergeCell ref="B51:C51"/>
    <mergeCell ref="B36:C36"/>
    <mergeCell ref="B39:C39"/>
  </mergeCells>
  <phoneticPr fontId="0" type="noConversion"/>
  <conditionalFormatting sqref="E4:E47 E49:E1048576">
    <cfRule type="cellIs" dxfId="3" priority="1" stopIfTrue="1" operator="equal">
      <formula>0</formula>
    </cfRule>
  </conditionalFormatting>
  <pageMargins left="0.98425196850393704" right="0.47244094488188981" top="0.39370078740157483" bottom="0.82677165354330717" header="0.39370078740157483" footer="0.55118110236220474"/>
  <pageSetup paperSize="9" orientation="portrait" r:id="rId1"/>
  <headerFooter alignWithMargins="0">
    <oddFooter>&amp;L&amp;"Arial CE,Običajno"&amp;10      &amp;F&amp;R&amp;"Arial CE,Običajno"&amp;10&amp;A stran &amp;P/&amp;N</oddFooter>
  </headerFooter>
  <rowBreaks count="1" manualBreakCount="1">
    <brk id="8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20"/>
  <sheetViews>
    <sheetView showZeros="0" view="pageBreakPreview" topLeftCell="A111" zoomScale="115" zoomScaleNormal="100" zoomScaleSheetLayoutView="115" workbookViewId="0">
      <selection activeCell="D117" sqref="D6:D117"/>
    </sheetView>
  </sheetViews>
  <sheetFormatPr defaultRowHeight="15"/>
  <cols>
    <col min="1" max="1" width="6.7109375" style="8" customWidth="1"/>
    <col min="2" max="2" width="38.7109375" style="16" customWidth="1"/>
    <col min="3" max="3" width="9.7109375" style="39" customWidth="1"/>
    <col min="4" max="4" width="13.85546875" style="21"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41" t="s">
        <v>85</v>
      </c>
      <c r="B1" s="342"/>
      <c r="C1" s="342"/>
      <c r="D1" s="342"/>
      <c r="E1" s="356"/>
    </row>
    <row r="2" spans="1:5" customFormat="1" ht="18" customHeight="1">
      <c r="A2" s="343" t="s">
        <v>86</v>
      </c>
      <c r="B2" s="344"/>
      <c r="C2" s="344"/>
      <c r="D2" s="344"/>
      <c r="E2" s="357"/>
    </row>
    <row r="3" spans="1:5" s="73" customFormat="1">
      <c r="A3" s="72" t="s">
        <v>56</v>
      </c>
      <c r="B3" s="39"/>
      <c r="D3" s="74"/>
      <c r="E3" s="74"/>
    </row>
    <row r="4" spans="1:5" ht="14.25">
      <c r="A4" s="6" t="s">
        <v>32</v>
      </c>
      <c r="B4" s="10" t="s">
        <v>33</v>
      </c>
      <c r="C4" s="328" t="s">
        <v>34</v>
      </c>
      <c r="D4" s="20" t="s">
        <v>35</v>
      </c>
      <c r="E4" s="20" t="s">
        <v>36</v>
      </c>
    </row>
    <row r="5" spans="1:5" ht="8.25" customHeight="1">
      <c r="B5" s="13"/>
      <c r="D5" s="57"/>
      <c r="E5" s="54"/>
    </row>
    <row r="6" spans="1:5" s="64" customFormat="1" ht="23.25" customHeight="1">
      <c r="A6" s="61" t="s">
        <v>63</v>
      </c>
      <c r="B6" s="62" t="s">
        <v>64</v>
      </c>
      <c r="C6" s="330"/>
      <c r="D6" s="331"/>
      <c r="E6" s="63"/>
    </row>
    <row r="7" spans="1:5">
      <c r="A7" s="7" t="s">
        <v>11</v>
      </c>
      <c r="B7" s="14" t="s">
        <v>0</v>
      </c>
      <c r="D7" s="54"/>
      <c r="E7" s="54"/>
    </row>
    <row r="8" spans="1:5">
      <c r="A8" s="7"/>
      <c r="B8" s="14"/>
      <c r="D8" s="54"/>
      <c r="E8" s="54"/>
    </row>
    <row r="9" spans="1:5" ht="15.75" thickBot="1">
      <c r="A9" s="7"/>
      <c r="B9" s="15" t="s">
        <v>1</v>
      </c>
      <c r="C9" s="332"/>
      <c r="D9" s="55"/>
      <c r="E9" s="55"/>
    </row>
    <row r="10" spans="1:5" ht="15.75" thickTop="1">
      <c r="A10" s="7"/>
      <c r="B10" s="14"/>
      <c r="D10" s="54"/>
      <c r="E10" s="54"/>
    </row>
    <row r="11" spans="1:5">
      <c r="A11" s="8" t="s">
        <v>12</v>
      </c>
      <c r="B11" s="41" t="s">
        <v>23</v>
      </c>
      <c r="D11" s="57"/>
      <c r="E11" s="54"/>
    </row>
    <row r="12" spans="1:5">
      <c r="B12" s="41"/>
      <c r="D12" s="57"/>
      <c r="E12" s="54"/>
    </row>
    <row r="13" spans="1:5" ht="15.75" customHeight="1" thickBot="1">
      <c r="A13" s="7"/>
      <c r="B13" s="360" t="s">
        <v>43</v>
      </c>
      <c r="C13" s="360"/>
      <c r="D13" s="58"/>
      <c r="E13" s="55"/>
    </row>
    <row r="14" spans="1:5" ht="15.75" customHeight="1" thickTop="1">
      <c r="A14" s="7"/>
      <c r="B14" s="23"/>
      <c r="C14" s="23"/>
      <c r="D14" s="57"/>
      <c r="E14" s="54"/>
    </row>
    <row r="15" spans="1:5">
      <c r="A15" s="8" t="s">
        <v>14</v>
      </c>
      <c r="B15" s="361" t="s">
        <v>24</v>
      </c>
      <c r="C15" s="361"/>
      <c r="D15" s="57"/>
      <c r="E15" s="54"/>
    </row>
    <row r="16" spans="1:5" ht="12.75" customHeight="1">
      <c r="B16" s="355"/>
      <c r="C16" s="351"/>
      <c r="D16" s="57"/>
      <c r="E16" s="54"/>
    </row>
    <row r="17" spans="1:5" ht="16.5" customHeight="1" thickBot="1">
      <c r="A17" s="7"/>
      <c r="B17" s="366" t="s">
        <v>51</v>
      </c>
      <c r="C17" s="366"/>
      <c r="D17" s="58"/>
      <c r="E17" s="55"/>
    </row>
    <row r="18" spans="1:5" ht="16.5" customHeight="1" thickTop="1">
      <c r="A18" s="7"/>
      <c r="B18" s="19"/>
      <c r="C18" s="329"/>
      <c r="D18" s="57"/>
      <c r="E18" s="59"/>
    </row>
    <row r="19" spans="1:5">
      <c r="A19" s="8" t="s">
        <v>16</v>
      </c>
      <c r="B19" s="41" t="s">
        <v>25</v>
      </c>
      <c r="D19" s="57"/>
      <c r="E19" s="54"/>
    </row>
    <row r="20" spans="1:5">
      <c r="D20" s="57"/>
      <c r="E20" s="54"/>
    </row>
    <row r="21" spans="1:5" s="73" customFormat="1" ht="139.5" customHeight="1">
      <c r="A21" s="81">
        <f>4+0.01</f>
        <v>4.01</v>
      </c>
      <c r="B21" s="348" t="s">
        <v>118</v>
      </c>
      <c r="C21" s="349"/>
      <c r="D21" s="333"/>
      <c r="E21" s="39"/>
    </row>
    <row r="22" spans="1:5" s="73" customFormat="1" ht="16.5">
      <c r="A22" s="81"/>
      <c r="B22" s="79" t="s">
        <v>6</v>
      </c>
      <c r="C22" s="73">
        <v>8</v>
      </c>
      <c r="D22" s="333"/>
      <c r="E22" s="39">
        <f>C22*D22</f>
        <v>0</v>
      </c>
    </row>
    <row r="23" spans="1:5" s="73" customFormat="1">
      <c r="A23" s="78"/>
      <c r="B23" s="80"/>
      <c r="D23" s="74"/>
      <c r="E23" s="74"/>
    </row>
    <row r="24" spans="1:5" s="73" customFormat="1" ht="151.5" customHeight="1">
      <c r="A24" s="81">
        <f>A21+0.01</f>
        <v>4.0199999999999996</v>
      </c>
      <c r="B24" s="348" t="s">
        <v>124</v>
      </c>
      <c r="C24" s="349"/>
      <c r="D24" s="333"/>
      <c r="E24" s="39"/>
    </row>
    <row r="25" spans="1:5" s="73" customFormat="1" ht="16.5">
      <c r="A25" s="81"/>
      <c r="B25" s="79" t="s">
        <v>6</v>
      </c>
      <c r="C25" s="73">
        <v>8</v>
      </c>
      <c r="D25" s="333"/>
      <c r="E25" s="39">
        <f>C25*D25</f>
        <v>0</v>
      </c>
    </row>
    <row r="26" spans="1:5" s="73" customFormat="1">
      <c r="A26" s="78"/>
      <c r="B26" s="80"/>
      <c r="D26" s="74"/>
      <c r="E26" s="74"/>
    </row>
    <row r="27" spans="1:5" s="73" customFormat="1" ht="114.75" customHeight="1">
      <c r="A27" s="81">
        <f>A24+0.01</f>
        <v>4.03</v>
      </c>
      <c r="B27" s="348" t="s">
        <v>119</v>
      </c>
      <c r="C27" s="349"/>
      <c r="D27" s="333"/>
      <c r="E27" s="39"/>
    </row>
    <row r="28" spans="1:5" s="73" customFormat="1" ht="16.5">
      <c r="A28" s="81"/>
      <c r="B28" s="79" t="s">
        <v>6</v>
      </c>
      <c r="C28" s="73">
        <v>4</v>
      </c>
      <c r="D28" s="333"/>
      <c r="E28" s="39">
        <f>C28*D28</f>
        <v>0</v>
      </c>
    </row>
    <row r="29" spans="1:5" s="73" customFormat="1">
      <c r="A29" s="78"/>
      <c r="B29" s="80"/>
      <c r="D29" s="74"/>
      <c r="E29" s="74"/>
    </row>
    <row r="30" spans="1:5" s="73" customFormat="1" ht="224.25" customHeight="1">
      <c r="A30" s="81">
        <f>A27+0.01</f>
        <v>4.04</v>
      </c>
      <c r="B30" s="348" t="s">
        <v>120</v>
      </c>
      <c r="C30" s="349"/>
      <c r="D30" s="333"/>
      <c r="E30" s="39"/>
    </row>
    <row r="31" spans="1:5" s="73" customFormat="1" ht="16.5">
      <c r="A31" s="81"/>
      <c r="B31" s="79" t="s">
        <v>6</v>
      </c>
      <c r="C31" s="73">
        <v>22</v>
      </c>
      <c r="D31" s="333"/>
      <c r="E31" s="39">
        <f>C31*D31</f>
        <v>0</v>
      </c>
    </row>
    <row r="32" spans="1:5" s="73" customFormat="1">
      <c r="A32" s="81"/>
      <c r="B32" s="79"/>
      <c r="D32" s="333"/>
      <c r="E32" s="39"/>
    </row>
    <row r="33" spans="1:5" s="73" customFormat="1" ht="195.75" customHeight="1">
      <c r="A33" s="81">
        <f>A30+0.01</f>
        <v>4.05</v>
      </c>
      <c r="B33" s="348" t="s">
        <v>121</v>
      </c>
      <c r="C33" s="349"/>
      <c r="D33" s="333"/>
      <c r="E33" s="39"/>
    </row>
    <row r="34" spans="1:5" s="73" customFormat="1" ht="16.5">
      <c r="A34" s="81"/>
      <c r="B34" s="79" t="s">
        <v>6</v>
      </c>
      <c r="C34" s="73">
        <v>9.5</v>
      </c>
      <c r="D34" s="333"/>
      <c r="E34" s="39">
        <f>C34*D34</f>
        <v>0</v>
      </c>
    </row>
    <row r="35" spans="1:5">
      <c r="B35" s="351"/>
      <c r="C35" s="351"/>
      <c r="D35" s="57"/>
      <c r="E35" s="50">
        <f t="shared" ref="E35" si="0">ROUND(C35*D35,2)</f>
        <v>0</v>
      </c>
    </row>
    <row r="36" spans="1:5" ht="15.75" thickBot="1">
      <c r="A36" s="7"/>
      <c r="B36" s="360" t="s">
        <v>52</v>
      </c>
      <c r="C36" s="360"/>
      <c r="D36" s="58"/>
      <c r="E36" s="55">
        <f>SUM(E21:E35)</f>
        <v>0</v>
      </c>
    </row>
    <row r="37" spans="1:5">
      <c r="A37" s="7"/>
      <c r="B37" s="23"/>
      <c r="C37" s="23"/>
      <c r="D37" s="57"/>
      <c r="E37" s="54"/>
    </row>
    <row r="38" spans="1:5" ht="15.75" customHeight="1">
      <c r="A38" s="8" t="s">
        <v>68</v>
      </c>
      <c r="B38" s="361" t="s">
        <v>29</v>
      </c>
      <c r="C38" s="361"/>
      <c r="D38" s="57"/>
      <c r="E38" s="54"/>
    </row>
    <row r="39" spans="1:5">
      <c r="B39" s="351" t="s">
        <v>47</v>
      </c>
      <c r="C39" s="351"/>
      <c r="D39" s="57"/>
      <c r="E39" s="54"/>
    </row>
    <row r="40" spans="1:5" ht="110.25" customHeight="1">
      <c r="B40" s="351" t="s">
        <v>39</v>
      </c>
      <c r="C40" s="351"/>
      <c r="D40" s="57"/>
      <c r="E40" s="54"/>
    </row>
    <row r="41" spans="1:5">
      <c r="B41" s="351" t="s">
        <v>48</v>
      </c>
      <c r="C41" s="351"/>
      <c r="D41" s="57"/>
      <c r="E41" s="54"/>
    </row>
    <row r="42" spans="1:5" ht="93" customHeight="1">
      <c r="B42" s="351" t="s">
        <v>8</v>
      </c>
      <c r="C42" s="351"/>
      <c r="D42" s="57"/>
      <c r="E42" s="54"/>
    </row>
    <row r="43" spans="1:5" ht="15" customHeight="1">
      <c r="B43" s="351" t="s">
        <v>49</v>
      </c>
      <c r="C43" s="351"/>
      <c r="D43" s="57"/>
      <c r="E43" s="54"/>
    </row>
    <row r="44" spans="1:5" ht="93" customHeight="1">
      <c r="B44" s="351" t="s">
        <v>69</v>
      </c>
      <c r="C44" s="351"/>
      <c r="D44" s="57"/>
      <c r="E44" s="54"/>
    </row>
    <row r="45" spans="1:5" ht="15.75" customHeight="1">
      <c r="B45" s="351" t="s">
        <v>50</v>
      </c>
      <c r="C45" s="351"/>
      <c r="D45" s="57"/>
      <c r="E45" s="54"/>
    </row>
    <row r="46" spans="1:5" ht="51" customHeight="1">
      <c r="B46" s="351" t="s">
        <v>9</v>
      </c>
      <c r="C46" s="351"/>
      <c r="D46" s="57"/>
      <c r="E46" s="54"/>
    </row>
    <row r="47" spans="1:5">
      <c r="B47" s="351"/>
      <c r="C47" s="351"/>
      <c r="D47" s="57"/>
      <c r="E47" s="54"/>
    </row>
    <row r="48" spans="1:5" ht="97.5" customHeight="1">
      <c r="A48" s="8">
        <v>5.01</v>
      </c>
      <c r="B48" s="349" t="s">
        <v>122</v>
      </c>
      <c r="C48" s="349"/>
      <c r="D48" s="57"/>
      <c r="E48" s="50">
        <f t="shared" ref="E48:E65" si="1">ROUND(C48*D48,2)</f>
        <v>0</v>
      </c>
    </row>
    <row r="49" spans="1:5" ht="16.5">
      <c r="B49" s="16" t="s">
        <v>6</v>
      </c>
      <c r="C49" s="39">
        <v>35</v>
      </c>
      <c r="D49" s="57"/>
      <c r="E49" s="50">
        <f t="shared" si="1"/>
        <v>0</v>
      </c>
    </row>
    <row r="50" spans="1:5">
      <c r="B50" s="354"/>
      <c r="C50" s="354"/>
      <c r="D50" s="56"/>
      <c r="E50" s="50">
        <f t="shared" si="1"/>
        <v>0</v>
      </c>
    </row>
    <row r="51" spans="1:5" s="73" customFormat="1" ht="33" customHeight="1">
      <c r="A51" s="81">
        <f>A48+0.01</f>
        <v>5.0199999999999996</v>
      </c>
      <c r="B51" s="349" t="s">
        <v>123</v>
      </c>
      <c r="C51" s="349"/>
      <c r="D51" s="333"/>
      <c r="E51" s="39"/>
    </row>
    <row r="52" spans="1:5" s="73" customFormat="1" ht="16.5">
      <c r="A52" s="81"/>
      <c r="B52" s="79" t="s">
        <v>6</v>
      </c>
      <c r="C52" s="73">
        <v>11</v>
      </c>
      <c r="D52" s="333"/>
      <c r="E52" s="39">
        <f>C52*D52</f>
        <v>0</v>
      </c>
    </row>
    <row r="53" spans="1:5" s="73" customFormat="1">
      <c r="A53" s="81"/>
      <c r="B53" s="79"/>
      <c r="D53" s="333"/>
      <c r="E53" s="39"/>
    </row>
    <row r="54" spans="1:5" ht="188.25" customHeight="1">
      <c r="A54" s="8">
        <f>A51+0.01</f>
        <v>5.03</v>
      </c>
      <c r="B54" s="355" t="s">
        <v>125</v>
      </c>
      <c r="C54" s="351"/>
      <c r="D54" s="57"/>
      <c r="E54" s="50">
        <f>ROUND(C54*D54,2)</f>
        <v>0</v>
      </c>
    </row>
    <row r="55" spans="1:5" ht="16.5">
      <c r="B55" s="16" t="s">
        <v>6</v>
      </c>
      <c r="C55" s="39">
        <v>8</v>
      </c>
      <c r="D55" s="57"/>
      <c r="E55" s="50">
        <f>ROUND(C55*D55,2)</f>
        <v>0</v>
      </c>
    </row>
    <row r="56" spans="1:5">
      <c r="B56" s="351"/>
      <c r="C56" s="351"/>
      <c r="D56" s="57"/>
      <c r="E56" s="50">
        <f t="shared" si="1"/>
        <v>0</v>
      </c>
    </row>
    <row r="57" spans="1:5" ht="188.25" customHeight="1">
      <c r="A57" s="8">
        <f>A54+0.01</f>
        <v>5.04</v>
      </c>
      <c r="B57" s="355" t="s">
        <v>170</v>
      </c>
      <c r="C57" s="351"/>
      <c r="D57" s="57"/>
      <c r="E57" s="50">
        <f>ROUND(C57*D57,2)</f>
        <v>0</v>
      </c>
    </row>
    <row r="58" spans="1:5" ht="16.5">
      <c r="B58" s="16" t="s">
        <v>6</v>
      </c>
      <c r="C58" s="39">
        <v>29</v>
      </c>
      <c r="D58" s="57"/>
      <c r="E58" s="50">
        <f>ROUND(C58*D58,2)</f>
        <v>0</v>
      </c>
    </row>
    <row r="59" spans="1:5">
      <c r="B59" s="351"/>
      <c r="C59" s="351"/>
      <c r="D59" s="57"/>
      <c r="E59" s="50">
        <f t="shared" ref="E59" si="2">ROUND(C59*D59,2)</f>
        <v>0</v>
      </c>
    </row>
    <row r="60" spans="1:5" ht="54.75" customHeight="1">
      <c r="A60" s="8">
        <f>A57+0.01</f>
        <v>5.05</v>
      </c>
      <c r="B60" s="355" t="s">
        <v>126</v>
      </c>
      <c r="C60" s="351"/>
      <c r="D60" s="57"/>
      <c r="E60" s="50">
        <f>ROUND(C60*D60,2)</f>
        <v>0</v>
      </c>
    </row>
    <row r="61" spans="1:5" ht="16.5">
      <c r="B61" s="16" t="s">
        <v>6</v>
      </c>
      <c r="C61" s="39">
        <v>60</v>
      </c>
      <c r="D61" s="57"/>
      <c r="E61" s="50">
        <f>ROUND(C61*D61,2)</f>
        <v>0</v>
      </c>
    </row>
    <row r="62" spans="1:5">
      <c r="B62" s="351"/>
      <c r="C62" s="351"/>
      <c r="D62" s="57"/>
      <c r="E62" s="50">
        <f t="shared" ref="E62" si="3">ROUND(C62*D62,2)</f>
        <v>0</v>
      </c>
    </row>
    <row r="63" spans="1:5" ht="54.75" customHeight="1">
      <c r="A63" s="8">
        <f>A60+0.01</f>
        <v>5.0599999999999996</v>
      </c>
      <c r="B63" s="355" t="s">
        <v>127</v>
      </c>
      <c r="C63" s="351"/>
      <c r="D63" s="57"/>
      <c r="E63" s="50">
        <f>ROUND(C63*D63,2)</f>
        <v>0</v>
      </c>
    </row>
    <row r="64" spans="1:5" ht="16.5">
      <c r="B64" s="16" t="s">
        <v>6</v>
      </c>
      <c r="C64" s="39">
        <f>C61-C58-C55</f>
        <v>23</v>
      </c>
      <c r="D64" s="57"/>
      <c r="E64" s="50">
        <f>ROUND(C64*D64,2)</f>
        <v>0</v>
      </c>
    </row>
    <row r="65" spans="1:5">
      <c r="B65" s="351"/>
      <c r="C65" s="351"/>
      <c r="D65" s="57"/>
      <c r="E65" s="50">
        <f t="shared" si="1"/>
        <v>0</v>
      </c>
    </row>
    <row r="66" spans="1:5" ht="15" customHeight="1" thickBot="1">
      <c r="A66" s="7"/>
      <c r="B66" s="17" t="s">
        <v>54</v>
      </c>
      <c r="C66" s="334"/>
      <c r="D66" s="58"/>
      <c r="E66" s="55">
        <f>SUM(E48:E65)</f>
        <v>0</v>
      </c>
    </row>
    <row r="67" spans="1:5" ht="15" customHeight="1" thickTop="1">
      <c r="A67" s="7"/>
      <c r="B67" s="76"/>
      <c r="C67" s="335"/>
      <c r="D67" s="57"/>
      <c r="E67" s="54"/>
    </row>
    <row r="68" spans="1:5">
      <c r="A68" s="8" t="s">
        <v>19</v>
      </c>
      <c r="B68" s="361" t="s">
        <v>27</v>
      </c>
      <c r="C68" s="361"/>
      <c r="D68" s="57"/>
      <c r="E68" s="54"/>
    </row>
    <row r="69" spans="1:5">
      <c r="B69" s="351"/>
      <c r="C69" s="351"/>
      <c r="D69" s="57"/>
      <c r="E69" s="54"/>
    </row>
    <row r="70" spans="1:5" s="73" customFormat="1">
      <c r="A70" s="78"/>
      <c r="B70" s="80"/>
      <c r="D70" s="74"/>
      <c r="E70" s="74"/>
    </row>
    <row r="71" spans="1:5" s="73" customFormat="1" ht="63.75" customHeight="1">
      <c r="A71" s="81">
        <f>6+0.01</f>
        <v>6.01</v>
      </c>
      <c r="B71" s="348" t="s">
        <v>128</v>
      </c>
      <c r="C71" s="349"/>
      <c r="D71" s="333"/>
      <c r="E71" s="39"/>
    </row>
    <row r="72" spans="1:5" s="73" customFormat="1" ht="16.5">
      <c r="A72" s="81"/>
      <c r="B72" s="79" t="s">
        <v>6</v>
      </c>
      <c r="C72" s="73">
        <v>40</v>
      </c>
      <c r="D72" s="333"/>
      <c r="E72" s="39">
        <f>C72*D72</f>
        <v>0</v>
      </c>
    </row>
    <row r="73" spans="1:5" s="73" customFormat="1">
      <c r="A73" s="81"/>
      <c r="B73" s="349"/>
      <c r="C73" s="349"/>
      <c r="D73" s="39"/>
      <c r="E73" s="39"/>
    </row>
    <row r="74" spans="1:5" s="73" customFormat="1" ht="72.75" customHeight="1">
      <c r="A74" s="81">
        <f>A71+0.01</f>
        <v>6.02</v>
      </c>
      <c r="B74" s="348" t="s">
        <v>129</v>
      </c>
      <c r="C74" s="349"/>
      <c r="D74" s="333"/>
      <c r="E74" s="39"/>
    </row>
    <row r="75" spans="1:5" s="73" customFormat="1" ht="16.5">
      <c r="A75" s="81"/>
      <c r="B75" s="79" t="s">
        <v>6</v>
      </c>
      <c r="C75" s="73">
        <v>180</v>
      </c>
      <c r="D75" s="333"/>
      <c r="E75" s="39">
        <f>C75*D75</f>
        <v>0</v>
      </c>
    </row>
    <row r="76" spans="1:5" s="73" customFormat="1">
      <c r="A76" s="81"/>
      <c r="B76" s="349"/>
      <c r="C76" s="349"/>
      <c r="D76" s="39"/>
      <c r="E76" s="39"/>
    </row>
    <row r="77" spans="1:5" s="73" customFormat="1" ht="81.75" customHeight="1">
      <c r="A77" s="81">
        <f>A74+0.01</f>
        <v>6.03</v>
      </c>
      <c r="B77" s="348" t="s">
        <v>171</v>
      </c>
      <c r="C77" s="349"/>
      <c r="D77" s="333"/>
      <c r="E77" s="39"/>
    </row>
    <row r="78" spans="1:5" s="73" customFormat="1">
      <c r="A78" s="81"/>
      <c r="B78" s="79" t="s">
        <v>2</v>
      </c>
      <c r="C78" s="73">
        <v>4</v>
      </c>
      <c r="D78" s="333"/>
      <c r="E78" s="39">
        <f>C78*D78</f>
        <v>0</v>
      </c>
    </row>
    <row r="79" spans="1:5" s="73" customFormat="1">
      <c r="A79" s="81"/>
      <c r="B79" s="349"/>
      <c r="C79" s="349"/>
      <c r="D79" s="39"/>
      <c r="E79" s="39"/>
    </row>
    <row r="80" spans="1:5" s="73" customFormat="1" ht="62.25" customHeight="1">
      <c r="A80" s="81">
        <f>A77+0.01</f>
        <v>6.04</v>
      </c>
      <c r="B80" s="348" t="s">
        <v>172</v>
      </c>
      <c r="C80" s="349"/>
      <c r="D80" s="333"/>
      <c r="E80" s="39"/>
    </row>
    <row r="81" spans="1:11" s="73" customFormat="1">
      <c r="A81" s="81"/>
      <c r="B81" s="79" t="s">
        <v>2</v>
      </c>
      <c r="C81" s="73">
        <v>2</v>
      </c>
      <c r="D81" s="333"/>
      <c r="E81" s="39">
        <f>C81*D81</f>
        <v>0</v>
      </c>
    </row>
    <row r="82" spans="1:11" s="73" customFormat="1">
      <c r="A82" s="81"/>
      <c r="B82" s="349"/>
      <c r="C82" s="349"/>
      <c r="D82" s="39"/>
      <c r="E82" s="39"/>
    </row>
    <row r="83" spans="1:11" ht="15.75" thickBot="1">
      <c r="A83" s="7"/>
      <c r="B83" s="360" t="s">
        <v>53</v>
      </c>
      <c r="C83" s="360"/>
      <c r="D83" s="58"/>
      <c r="E83" s="55">
        <f>SUM(E70:E82)</f>
        <v>0</v>
      </c>
    </row>
    <row r="84" spans="1:11">
      <c r="A84" s="7"/>
      <c r="B84" s="23"/>
      <c r="C84" s="329"/>
      <c r="D84" s="57"/>
      <c r="E84" s="59"/>
    </row>
    <row r="85" spans="1:11">
      <c r="A85" s="8" t="s">
        <v>26</v>
      </c>
      <c r="B85" s="361" t="s">
        <v>70</v>
      </c>
      <c r="C85" s="361"/>
      <c r="D85" s="57"/>
      <c r="E85" s="54"/>
    </row>
    <row r="86" spans="1:11" ht="16.5" customHeight="1">
      <c r="B86" s="351"/>
      <c r="C86" s="351"/>
      <c r="D86" s="57"/>
      <c r="E86" s="54"/>
      <c r="J86" s="365"/>
      <c r="K86" s="365"/>
    </row>
    <row r="87" spans="1:11">
      <c r="D87" s="57"/>
      <c r="E87" s="50"/>
    </row>
    <row r="88" spans="1:11" ht="298.5" customHeight="1">
      <c r="A88" s="8">
        <v>7.01</v>
      </c>
      <c r="B88" s="362" t="s">
        <v>130</v>
      </c>
      <c r="C88" s="351"/>
      <c r="D88" s="57"/>
      <c r="E88" s="54"/>
    </row>
    <row r="89" spans="1:11">
      <c r="B89" s="16" t="s">
        <v>42</v>
      </c>
      <c r="C89" s="39">
        <v>1</v>
      </c>
      <c r="D89" s="57"/>
      <c r="E89" s="50">
        <f>ROUND(C89*D89,2)</f>
        <v>0</v>
      </c>
    </row>
    <row r="90" spans="1:11">
      <c r="D90" s="57"/>
      <c r="E90" s="50"/>
    </row>
    <row r="91" spans="1:11" ht="332.25" customHeight="1">
      <c r="A91" s="8">
        <f>A88+0.01</f>
        <v>7.02</v>
      </c>
      <c r="B91" s="362" t="s">
        <v>131</v>
      </c>
      <c r="C91" s="351"/>
      <c r="D91" s="57"/>
      <c r="E91" s="54"/>
    </row>
    <row r="92" spans="1:11">
      <c r="B92" s="16" t="s">
        <v>42</v>
      </c>
      <c r="C92" s="39">
        <v>1</v>
      </c>
      <c r="D92" s="57"/>
      <c r="E92" s="50">
        <f>ROUND(C92*D92,2)</f>
        <v>0</v>
      </c>
    </row>
    <row r="93" spans="1:11" s="73" customFormat="1">
      <c r="A93" s="78"/>
      <c r="B93" s="80"/>
      <c r="D93" s="74"/>
      <c r="E93" s="74"/>
    </row>
    <row r="94" spans="1:11" s="82" customFormat="1" ht="67.5" customHeight="1">
      <c r="A94" s="81">
        <f>A91+0.01</f>
        <v>7.03</v>
      </c>
      <c r="B94" s="348" t="s">
        <v>132</v>
      </c>
      <c r="C94" s="349"/>
      <c r="D94" s="333"/>
      <c r="E94" s="40"/>
    </row>
    <row r="95" spans="1:11" s="82" customFormat="1">
      <c r="A95" s="83"/>
      <c r="B95" s="79" t="s">
        <v>2</v>
      </c>
      <c r="C95" s="73">
        <v>1</v>
      </c>
      <c r="D95" s="333"/>
      <c r="E95" s="39">
        <f>C95*D95</f>
        <v>0</v>
      </c>
    </row>
    <row r="96" spans="1:11">
      <c r="D96" s="57"/>
      <c r="E96" s="50"/>
    </row>
    <row r="97" spans="1:5" ht="15.75" thickBot="1">
      <c r="A97" s="7"/>
      <c r="B97" s="360" t="s">
        <v>71</v>
      </c>
      <c r="C97" s="360"/>
      <c r="D97" s="58"/>
      <c r="E97" s="55">
        <f>SUM(E87:E96)</f>
        <v>0</v>
      </c>
    </row>
    <row r="98" spans="1:5" ht="15.75" thickTop="1">
      <c r="A98" s="7"/>
      <c r="B98" s="23"/>
      <c r="C98" s="329"/>
      <c r="D98" s="57"/>
      <c r="E98" s="59"/>
    </row>
    <row r="99" spans="1:5">
      <c r="A99" s="7" t="s">
        <v>28</v>
      </c>
      <c r="B99" s="66" t="s">
        <v>72</v>
      </c>
      <c r="C99" s="329"/>
      <c r="D99" s="57"/>
      <c r="E99" s="56"/>
    </row>
    <row r="100" spans="1:5">
      <c r="A100" s="7"/>
      <c r="B100" s="23"/>
      <c r="C100" s="329"/>
      <c r="D100" s="57"/>
      <c r="E100" s="56"/>
    </row>
    <row r="101" spans="1:5" s="73" customFormat="1" ht="31.5" customHeight="1">
      <c r="A101" s="81">
        <f>8+0.01</f>
        <v>8.01</v>
      </c>
      <c r="B101" s="349" t="s">
        <v>133</v>
      </c>
      <c r="C101" s="349"/>
      <c r="D101" s="74"/>
      <c r="E101" s="74"/>
    </row>
    <row r="102" spans="1:5" s="73" customFormat="1">
      <c r="A102" s="81"/>
      <c r="B102" s="79" t="s">
        <v>88</v>
      </c>
      <c r="C102" s="73">
        <v>1.5</v>
      </c>
      <c r="D102" s="74"/>
      <c r="E102" s="74">
        <f>C102*D102</f>
        <v>0</v>
      </c>
    </row>
    <row r="103" spans="1:5" s="73" customFormat="1">
      <c r="A103" s="81"/>
      <c r="B103" s="79"/>
      <c r="D103" s="74"/>
      <c r="E103" s="74"/>
    </row>
    <row r="104" spans="1:5" s="73" customFormat="1" ht="36" customHeight="1">
      <c r="A104" s="81">
        <f>A101+0.01</f>
        <v>8.02</v>
      </c>
      <c r="B104" s="349" t="s">
        <v>134</v>
      </c>
      <c r="C104" s="349"/>
      <c r="D104" s="74"/>
      <c r="E104" s="74"/>
    </row>
    <row r="105" spans="1:5" s="73" customFormat="1">
      <c r="A105" s="81"/>
      <c r="B105" s="79" t="s">
        <v>88</v>
      </c>
      <c r="C105" s="73">
        <v>9</v>
      </c>
      <c r="D105" s="74"/>
      <c r="E105" s="74">
        <f>C105*D105</f>
        <v>0</v>
      </c>
    </row>
    <row r="106" spans="1:5" s="73" customFormat="1">
      <c r="A106" s="81"/>
      <c r="B106" s="79"/>
      <c r="D106" s="74"/>
      <c r="E106" s="74"/>
    </row>
    <row r="107" spans="1:5" ht="326.25" customHeight="1">
      <c r="A107" s="7">
        <f>A104+0.01</f>
        <v>8.0299999999999994</v>
      </c>
      <c r="B107" s="363" t="s">
        <v>91</v>
      </c>
      <c r="C107" s="364"/>
      <c r="D107" s="57"/>
      <c r="E107" s="56"/>
    </row>
    <row r="108" spans="1:5" ht="16.5">
      <c r="A108" s="7"/>
      <c r="B108" s="16" t="s">
        <v>6</v>
      </c>
      <c r="C108" s="336">
        <v>17</v>
      </c>
      <c r="D108" s="337"/>
      <c r="E108" s="67">
        <f>ROUND(C108*D108,2)</f>
        <v>0</v>
      </c>
    </row>
    <row r="109" spans="1:5">
      <c r="A109" s="7"/>
      <c r="B109" s="23"/>
      <c r="C109" s="336"/>
      <c r="D109" s="337"/>
      <c r="E109" s="68"/>
    </row>
    <row r="110" spans="1:5" ht="53.25" customHeight="1">
      <c r="A110" s="7">
        <f>A107+0.01</f>
        <v>8.0399999999999991</v>
      </c>
      <c r="B110" s="363" t="s">
        <v>135</v>
      </c>
      <c r="C110" s="364"/>
      <c r="D110" s="57"/>
      <c r="E110" s="56"/>
    </row>
    <row r="111" spans="1:5" ht="16.5">
      <c r="A111" s="7"/>
      <c r="B111" s="16" t="s">
        <v>7</v>
      </c>
      <c r="C111" s="336">
        <v>7</v>
      </c>
      <c r="D111" s="337"/>
      <c r="E111" s="67">
        <f>ROUND(C111*D111,2)</f>
        <v>0</v>
      </c>
    </row>
    <row r="112" spans="1:5">
      <c r="A112" s="7"/>
      <c r="B112" s="23"/>
      <c r="C112" s="336"/>
      <c r="D112" s="337"/>
      <c r="E112" s="68"/>
    </row>
    <row r="113" spans="1:5" ht="57" customHeight="1">
      <c r="A113" s="7">
        <f>A110+0.01</f>
        <v>8.0500000000000007</v>
      </c>
      <c r="B113" s="363" t="s">
        <v>184</v>
      </c>
      <c r="C113" s="364"/>
      <c r="D113" s="57"/>
      <c r="E113" s="56"/>
    </row>
    <row r="114" spans="1:5">
      <c r="A114" s="7"/>
      <c r="B114" s="16" t="s">
        <v>89</v>
      </c>
      <c r="C114" s="336">
        <v>3</v>
      </c>
      <c r="D114" s="337"/>
      <c r="E114" s="67">
        <f>ROUND(C114*D114,2)</f>
        <v>0</v>
      </c>
    </row>
    <row r="115" spans="1:5">
      <c r="A115" s="7"/>
      <c r="B115" s="23"/>
      <c r="C115" s="336"/>
      <c r="D115" s="337"/>
      <c r="E115" s="68"/>
    </row>
    <row r="116" spans="1:5" ht="108.75" customHeight="1">
      <c r="A116" s="7">
        <f>A113+0.01</f>
        <v>8.06</v>
      </c>
      <c r="B116" s="363" t="s">
        <v>183</v>
      </c>
      <c r="C116" s="364"/>
      <c r="D116" s="57"/>
      <c r="E116" s="56"/>
    </row>
    <row r="117" spans="1:5" ht="16.5">
      <c r="A117" s="7"/>
      <c r="B117" s="16" t="s">
        <v>7</v>
      </c>
      <c r="C117" s="336">
        <v>8</v>
      </c>
      <c r="D117" s="337"/>
      <c r="E117" s="67">
        <f>ROUND(C117*D117,2)</f>
        <v>0</v>
      </c>
    </row>
    <row r="118" spans="1:5">
      <c r="A118" s="7"/>
      <c r="B118" s="23"/>
      <c r="C118" s="336"/>
      <c r="D118" s="337"/>
      <c r="E118" s="68"/>
    </row>
    <row r="119" spans="1:5" ht="15.75" thickBot="1">
      <c r="A119" s="7"/>
      <c r="B119" s="360" t="s">
        <v>73</v>
      </c>
      <c r="C119" s="360"/>
      <c r="D119" s="58"/>
      <c r="E119" s="55">
        <f>SUM(E101:E118)</f>
        <v>0</v>
      </c>
    </row>
    <row r="120" spans="1:5" ht="15.75" thickTop="1">
      <c r="A120" s="7"/>
      <c r="B120" s="23"/>
      <c r="C120" s="329"/>
      <c r="D120" s="57"/>
      <c r="E120" s="56"/>
    </row>
    <row r="121" spans="1:5">
      <c r="A121" s="8" t="s">
        <v>30</v>
      </c>
      <c r="B121" s="361" t="s">
        <v>31</v>
      </c>
      <c r="C121" s="361"/>
      <c r="D121" s="57"/>
      <c r="E121" s="54"/>
    </row>
    <row r="122" spans="1:5">
      <c r="B122" s="351"/>
      <c r="C122" s="351"/>
      <c r="D122" s="57"/>
      <c r="E122" s="54"/>
    </row>
    <row r="123" spans="1:5">
      <c r="B123" s="18"/>
      <c r="C123" s="40"/>
      <c r="D123" s="57"/>
      <c r="E123" s="50">
        <f t="shared" ref="E123" si="4">ROUND(C123*D123,2)</f>
        <v>0</v>
      </c>
    </row>
    <row r="124" spans="1:5" ht="15.75" thickBot="1">
      <c r="A124" s="7"/>
      <c r="B124" s="360" t="s">
        <v>55</v>
      </c>
      <c r="C124" s="360"/>
      <c r="D124" s="58"/>
      <c r="E124" s="55">
        <f>SUM(E122:E123)</f>
        <v>0</v>
      </c>
    </row>
    <row r="125" spans="1:5" ht="15.75" thickTop="1">
      <c r="A125" s="7"/>
      <c r="B125" s="23"/>
      <c r="C125" s="329"/>
      <c r="D125" s="57"/>
      <c r="E125" s="50">
        <f>ROUND(C125*D125,2)</f>
        <v>0</v>
      </c>
    </row>
    <row r="126" spans="1:5" ht="15.75" thickBot="1">
      <c r="A126" s="7"/>
      <c r="B126" s="360" t="s">
        <v>83</v>
      </c>
      <c r="C126" s="360"/>
      <c r="D126" s="58"/>
      <c r="E126" s="55">
        <f>SUM(E6:E125)/2</f>
        <v>0</v>
      </c>
    </row>
    <row r="127" spans="1:5" ht="15.75" thickTop="1">
      <c r="D127" s="57"/>
      <c r="E127" s="54"/>
    </row>
    <row r="128" spans="1:5">
      <c r="D128" s="57"/>
      <c r="E128" s="54"/>
    </row>
    <row r="129" spans="4:5">
      <c r="D129" s="57"/>
      <c r="E129" s="54"/>
    </row>
    <row r="130" spans="4:5">
      <c r="D130" s="57"/>
      <c r="E130" s="54"/>
    </row>
    <row r="131" spans="4:5">
      <c r="D131" s="57"/>
      <c r="E131" s="54"/>
    </row>
    <row r="132" spans="4:5">
      <c r="D132" s="57"/>
      <c r="E132" s="54"/>
    </row>
    <row r="133" spans="4:5">
      <c r="D133" s="57"/>
      <c r="E133" s="54"/>
    </row>
    <row r="134" spans="4:5">
      <c r="D134" s="57"/>
      <c r="E134" s="54"/>
    </row>
    <row r="135" spans="4:5">
      <c r="D135" s="57"/>
      <c r="E135" s="54"/>
    </row>
    <row r="136" spans="4:5">
      <c r="D136" s="57"/>
      <c r="E136" s="54"/>
    </row>
    <row r="137" spans="4:5">
      <c r="D137" s="57"/>
      <c r="E137" s="54"/>
    </row>
    <row r="138" spans="4:5">
      <c r="D138" s="57"/>
      <c r="E138" s="54"/>
    </row>
    <row r="139" spans="4:5">
      <c r="D139" s="57"/>
      <c r="E139" s="54"/>
    </row>
    <row r="140" spans="4:5">
      <c r="D140" s="57"/>
      <c r="E140" s="54"/>
    </row>
    <row r="141" spans="4:5">
      <c r="D141" s="57"/>
      <c r="E141" s="54"/>
    </row>
    <row r="142" spans="4:5">
      <c r="D142" s="57"/>
      <c r="E142" s="54"/>
    </row>
    <row r="143" spans="4:5">
      <c r="D143" s="57"/>
      <c r="E143" s="54"/>
    </row>
    <row r="144" spans="4:5">
      <c r="D144" s="57"/>
      <c r="E144" s="54"/>
    </row>
    <row r="145" spans="4:5">
      <c r="D145" s="57"/>
      <c r="E145" s="54"/>
    </row>
    <row r="146" spans="4:5">
      <c r="D146" s="57"/>
      <c r="E146" s="54"/>
    </row>
    <row r="147" spans="4:5">
      <c r="D147" s="57"/>
      <c r="E147" s="54"/>
    </row>
    <row r="148" spans="4:5">
      <c r="D148" s="57"/>
      <c r="E148" s="54"/>
    </row>
    <row r="149" spans="4:5">
      <c r="D149" s="57"/>
      <c r="E149" s="54"/>
    </row>
    <row r="150" spans="4:5">
      <c r="D150" s="57"/>
      <c r="E150" s="54"/>
    </row>
    <row r="151" spans="4:5">
      <c r="D151" s="57"/>
      <c r="E151" s="54"/>
    </row>
    <row r="152" spans="4:5">
      <c r="D152" s="57"/>
      <c r="E152" s="54"/>
    </row>
    <row r="153" spans="4:5">
      <c r="D153" s="57"/>
      <c r="E153" s="54"/>
    </row>
    <row r="154" spans="4:5">
      <c r="D154" s="57"/>
      <c r="E154" s="54"/>
    </row>
    <row r="155" spans="4:5">
      <c r="D155" s="57"/>
      <c r="E155" s="54"/>
    </row>
    <row r="156" spans="4:5">
      <c r="D156" s="57"/>
      <c r="E156" s="54"/>
    </row>
    <row r="157" spans="4:5">
      <c r="D157" s="57"/>
      <c r="E157" s="54"/>
    </row>
    <row r="158" spans="4:5">
      <c r="D158" s="57"/>
      <c r="E158" s="54"/>
    </row>
    <row r="159" spans="4:5">
      <c r="D159" s="57"/>
      <c r="E159" s="54"/>
    </row>
    <row r="160" spans="4:5">
      <c r="D160" s="57"/>
      <c r="E160" s="54"/>
    </row>
    <row r="161" spans="4:5">
      <c r="D161" s="57"/>
      <c r="E161" s="54"/>
    </row>
    <row r="162" spans="4:5">
      <c r="D162" s="57"/>
      <c r="E162" s="54"/>
    </row>
    <row r="163" spans="4:5">
      <c r="D163" s="57"/>
      <c r="E163" s="54"/>
    </row>
    <row r="164" spans="4:5">
      <c r="D164" s="57"/>
      <c r="E164" s="54"/>
    </row>
    <row r="165" spans="4:5">
      <c r="D165" s="57"/>
      <c r="E165" s="54"/>
    </row>
    <row r="166" spans="4:5">
      <c r="D166" s="57"/>
      <c r="E166" s="54"/>
    </row>
    <row r="167" spans="4:5">
      <c r="D167" s="57"/>
      <c r="E167" s="54"/>
    </row>
    <row r="168" spans="4:5">
      <c r="D168" s="57"/>
      <c r="E168" s="54"/>
    </row>
    <row r="169" spans="4:5">
      <c r="D169" s="57"/>
      <c r="E169" s="54"/>
    </row>
    <row r="170" spans="4:5">
      <c r="D170" s="57"/>
      <c r="E170" s="54"/>
    </row>
    <row r="171" spans="4:5">
      <c r="D171" s="57"/>
      <c r="E171" s="54"/>
    </row>
    <row r="172" spans="4:5">
      <c r="D172" s="57"/>
      <c r="E172" s="54"/>
    </row>
    <row r="173" spans="4:5">
      <c r="D173" s="57"/>
      <c r="E173" s="54"/>
    </row>
    <row r="174" spans="4:5">
      <c r="D174" s="57"/>
      <c r="E174" s="54"/>
    </row>
    <row r="175" spans="4:5">
      <c r="D175" s="57"/>
      <c r="E175" s="54"/>
    </row>
    <row r="176" spans="4:5">
      <c r="D176" s="57"/>
      <c r="E176" s="54"/>
    </row>
    <row r="177" spans="4:5">
      <c r="D177" s="57"/>
      <c r="E177" s="54"/>
    </row>
    <row r="178" spans="4:5">
      <c r="D178" s="57"/>
      <c r="E178" s="54"/>
    </row>
    <row r="179" spans="4:5">
      <c r="D179" s="57"/>
      <c r="E179" s="54"/>
    </row>
    <row r="180" spans="4:5">
      <c r="D180" s="57"/>
      <c r="E180" s="54"/>
    </row>
    <row r="181" spans="4:5">
      <c r="D181" s="57"/>
      <c r="E181" s="54"/>
    </row>
    <row r="182" spans="4:5">
      <c r="D182" s="57"/>
      <c r="E182" s="54"/>
    </row>
    <row r="183" spans="4:5">
      <c r="D183" s="57"/>
      <c r="E183" s="54"/>
    </row>
    <row r="184" spans="4:5">
      <c r="D184" s="57"/>
      <c r="E184" s="54"/>
    </row>
    <row r="185" spans="4:5">
      <c r="D185" s="57"/>
      <c r="E185" s="54"/>
    </row>
    <row r="186" spans="4:5">
      <c r="D186" s="57"/>
      <c r="E186" s="54"/>
    </row>
    <row r="187" spans="4:5">
      <c r="D187" s="57"/>
      <c r="E187" s="54"/>
    </row>
    <row r="188" spans="4:5">
      <c r="D188" s="57"/>
      <c r="E188" s="54"/>
    </row>
    <row r="189" spans="4:5">
      <c r="D189" s="57"/>
      <c r="E189" s="54"/>
    </row>
    <row r="190" spans="4:5">
      <c r="D190" s="57"/>
      <c r="E190" s="54"/>
    </row>
    <row r="191" spans="4:5">
      <c r="D191" s="57"/>
      <c r="E191" s="54"/>
    </row>
    <row r="192" spans="4:5">
      <c r="D192" s="57"/>
      <c r="E192" s="54"/>
    </row>
    <row r="193" spans="4:5">
      <c r="D193" s="57"/>
      <c r="E193" s="54"/>
    </row>
    <row r="194" spans="4:5">
      <c r="D194" s="57"/>
      <c r="E194" s="54"/>
    </row>
    <row r="195" spans="4:5">
      <c r="D195" s="57"/>
      <c r="E195" s="54"/>
    </row>
    <row r="196" spans="4:5">
      <c r="D196" s="57"/>
      <c r="E196" s="54"/>
    </row>
    <row r="197" spans="4:5">
      <c r="D197" s="57"/>
      <c r="E197" s="54"/>
    </row>
    <row r="198" spans="4:5">
      <c r="D198" s="57"/>
      <c r="E198" s="54"/>
    </row>
    <row r="199" spans="4:5">
      <c r="D199" s="57"/>
      <c r="E199" s="54"/>
    </row>
    <row r="200" spans="4:5">
      <c r="D200" s="57"/>
      <c r="E200" s="54"/>
    </row>
    <row r="201" spans="4:5">
      <c r="D201" s="57"/>
      <c r="E201" s="54"/>
    </row>
    <row r="202" spans="4:5">
      <c r="D202" s="57"/>
      <c r="E202" s="54"/>
    </row>
    <row r="203" spans="4:5">
      <c r="D203" s="57"/>
      <c r="E203" s="54"/>
    </row>
    <row r="204" spans="4:5">
      <c r="D204" s="57"/>
      <c r="E204" s="54"/>
    </row>
    <row r="205" spans="4:5">
      <c r="D205" s="57"/>
      <c r="E205" s="54"/>
    </row>
    <row r="206" spans="4:5">
      <c r="D206" s="57"/>
      <c r="E206" s="54"/>
    </row>
    <row r="207" spans="4:5">
      <c r="D207" s="57"/>
      <c r="E207" s="54"/>
    </row>
    <row r="208" spans="4:5">
      <c r="D208" s="57"/>
      <c r="E208" s="54"/>
    </row>
    <row r="209" spans="4:5">
      <c r="D209" s="57"/>
      <c r="E209" s="54"/>
    </row>
    <row r="210" spans="4:5">
      <c r="D210" s="57"/>
      <c r="E210" s="54"/>
    </row>
    <row r="211" spans="4:5">
      <c r="D211" s="57"/>
      <c r="E211" s="54"/>
    </row>
    <row r="212" spans="4:5">
      <c r="D212" s="57"/>
      <c r="E212" s="54"/>
    </row>
    <row r="213" spans="4:5">
      <c r="D213" s="57"/>
      <c r="E213" s="54"/>
    </row>
    <row r="214" spans="4:5">
      <c r="D214" s="57"/>
      <c r="E214" s="54"/>
    </row>
    <row r="215" spans="4:5">
      <c r="D215" s="57"/>
      <c r="E215" s="54"/>
    </row>
    <row r="216" spans="4:5">
      <c r="D216" s="57"/>
      <c r="E216" s="54"/>
    </row>
    <row r="217" spans="4:5">
      <c r="D217" s="57"/>
      <c r="E217" s="54"/>
    </row>
    <row r="218" spans="4:5">
      <c r="D218" s="57"/>
      <c r="E218" s="54"/>
    </row>
    <row r="219" spans="4:5">
      <c r="D219" s="57"/>
      <c r="E219" s="54"/>
    </row>
    <row r="220" spans="4:5">
      <c r="D220" s="57"/>
      <c r="E220" s="54"/>
    </row>
    <row r="221" spans="4:5">
      <c r="D221" s="57"/>
      <c r="E221" s="54"/>
    </row>
    <row r="222" spans="4:5">
      <c r="D222" s="57"/>
      <c r="E222" s="54"/>
    </row>
    <row r="223" spans="4:5">
      <c r="D223" s="57"/>
      <c r="E223" s="54"/>
    </row>
    <row r="224" spans="4:5">
      <c r="D224" s="57"/>
      <c r="E224" s="54"/>
    </row>
    <row r="225" spans="4:5">
      <c r="D225" s="57"/>
      <c r="E225" s="54"/>
    </row>
    <row r="226" spans="4:5">
      <c r="D226" s="57"/>
      <c r="E226" s="54"/>
    </row>
    <row r="227" spans="4:5">
      <c r="D227" s="57"/>
      <c r="E227" s="54"/>
    </row>
    <row r="228" spans="4:5">
      <c r="D228" s="57"/>
      <c r="E228" s="54"/>
    </row>
    <row r="229" spans="4:5">
      <c r="D229" s="57"/>
      <c r="E229" s="54"/>
    </row>
    <row r="230" spans="4:5">
      <c r="D230" s="57"/>
      <c r="E230" s="54"/>
    </row>
    <row r="231" spans="4:5">
      <c r="D231" s="57"/>
      <c r="E231" s="54"/>
    </row>
    <row r="232" spans="4:5">
      <c r="D232" s="57"/>
      <c r="E232" s="54"/>
    </row>
    <row r="233" spans="4:5">
      <c r="D233" s="57"/>
      <c r="E233" s="54"/>
    </row>
    <row r="234" spans="4:5">
      <c r="D234" s="57"/>
      <c r="E234" s="54"/>
    </row>
    <row r="235" spans="4:5">
      <c r="D235" s="57"/>
      <c r="E235" s="54"/>
    </row>
    <row r="236" spans="4:5">
      <c r="D236" s="57"/>
      <c r="E236" s="54"/>
    </row>
    <row r="237" spans="4:5">
      <c r="D237" s="57"/>
      <c r="E237" s="54"/>
    </row>
    <row r="238" spans="4:5">
      <c r="D238" s="57"/>
      <c r="E238" s="54"/>
    </row>
    <row r="239" spans="4:5">
      <c r="D239" s="57"/>
      <c r="E239" s="54"/>
    </row>
    <row r="240" spans="4:5">
      <c r="D240" s="57"/>
      <c r="E240" s="54"/>
    </row>
    <row r="241" spans="4:5">
      <c r="D241" s="57"/>
      <c r="E241" s="54"/>
    </row>
    <row r="242" spans="4:5">
      <c r="D242" s="57"/>
      <c r="E242" s="54"/>
    </row>
    <row r="243" spans="4:5">
      <c r="D243" s="57"/>
      <c r="E243" s="54"/>
    </row>
    <row r="244" spans="4:5">
      <c r="D244" s="57"/>
      <c r="E244" s="54"/>
    </row>
    <row r="245" spans="4:5">
      <c r="D245" s="57"/>
      <c r="E245" s="54"/>
    </row>
    <row r="246" spans="4:5">
      <c r="D246" s="57"/>
      <c r="E246" s="54"/>
    </row>
    <row r="247" spans="4:5">
      <c r="D247" s="57"/>
      <c r="E247" s="54"/>
    </row>
    <row r="248" spans="4:5">
      <c r="D248" s="57"/>
      <c r="E248" s="54"/>
    </row>
    <row r="249" spans="4:5">
      <c r="D249" s="57"/>
      <c r="E249" s="54"/>
    </row>
    <row r="250" spans="4:5">
      <c r="D250" s="57"/>
      <c r="E250" s="54"/>
    </row>
    <row r="251" spans="4:5">
      <c r="D251" s="57"/>
      <c r="E251" s="54"/>
    </row>
    <row r="252" spans="4:5">
      <c r="D252" s="57"/>
      <c r="E252" s="54"/>
    </row>
    <row r="253" spans="4:5">
      <c r="D253" s="57"/>
      <c r="E253" s="54"/>
    </row>
    <row r="254" spans="4:5">
      <c r="D254" s="57"/>
      <c r="E254" s="54"/>
    </row>
    <row r="255" spans="4:5">
      <c r="D255" s="57"/>
      <c r="E255" s="54"/>
    </row>
    <row r="256" spans="4:5">
      <c r="D256" s="57"/>
      <c r="E256" s="54"/>
    </row>
    <row r="257" spans="4:5">
      <c r="D257" s="57"/>
      <c r="E257" s="54"/>
    </row>
    <row r="258" spans="4:5">
      <c r="D258" s="57"/>
      <c r="E258" s="54"/>
    </row>
    <row r="259" spans="4:5">
      <c r="D259" s="57"/>
      <c r="E259" s="54"/>
    </row>
    <row r="260" spans="4:5">
      <c r="D260" s="57"/>
      <c r="E260" s="54"/>
    </row>
    <row r="261" spans="4:5">
      <c r="D261" s="57"/>
      <c r="E261" s="54"/>
    </row>
    <row r="262" spans="4:5">
      <c r="D262" s="57"/>
      <c r="E262" s="54"/>
    </row>
    <row r="263" spans="4:5">
      <c r="D263" s="57"/>
      <c r="E263" s="54"/>
    </row>
    <row r="264" spans="4:5">
      <c r="D264" s="57"/>
      <c r="E264" s="54"/>
    </row>
    <row r="265" spans="4:5">
      <c r="D265" s="57"/>
      <c r="E265" s="54"/>
    </row>
    <row r="266" spans="4:5">
      <c r="D266" s="57"/>
      <c r="E266" s="54"/>
    </row>
    <row r="267" spans="4:5">
      <c r="D267" s="57"/>
      <c r="E267" s="54"/>
    </row>
    <row r="268" spans="4:5">
      <c r="D268" s="57"/>
      <c r="E268" s="54"/>
    </row>
    <row r="269" spans="4:5">
      <c r="D269" s="57"/>
      <c r="E269" s="54"/>
    </row>
    <row r="270" spans="4:5">
      <c r="D270" s="57"/>
      <c r="E270" s="54"/>
    </row>
    <row r="271" spans="4:5">
      <c r="D271" s="57"/>
      <c r="E271" s="54"/>
    </row>
    <row r="272" spans="4:5">
      <c r="D272" s="57"/>
      <c r="E272" s="54"/>
    </row>
    <row r="273" spans="4:5">
      <c r="D273" s="57"/>
      <c r="E273" s="54"/>
    </row>
    <row r="274" spans="4:5">
      <c r="D274" s="57"/>
      <c r="E274" s="54"/>
    </row>
    <row r="275" spans="4:5">
      <c r="D275" s="57"/>
      <c r="E275" s="54"/>
    </row>
    <row r="276" spans="4:5">
      <c r="D276" s="57"/>
      <c r="E276" s="54"/>
    </row>
    <row r="277" spans="4:5">
      <c r="D277" s="57"/>
      <c r="E277" s="54"/>
    </row>
    <row r="278" spans="4:5">
      <c r="D278" s="57"/>
      <c r="E278" s="54"/>
    </row>
    <row r="279" spans="4:5">
      <c r="D279" s="57"/>
      <c r="E279" s="54"/>
    </row>
    <row r="280" spans="4:5">
      <c r="D280" s="57"/>
      <c r="E280" s="54"/>
    </row>
    <row r="281" spans="4:5">
      <c r="D281" s="57"/>
      <c r="E281" s="54"/>
    </row>
    <row r="282" spans="4:5">
      <c r="D282" s="57"/>
      <c r="E282" s="54"/>
    </row>
    <row r="283" spans="4:5">
      <c r="D283" s="57"/>
      <c r="E283" s="54"/>
    </row>
    <row r="284" spans="4:5">
      <c r="D284" s="57"/>
      <c r="E284" s="54"/>
    </row>
    <row r="285" spans="4:5">
      <c r="D285" s="57"/>
      <c r="E285" s="54"/>
    </row>
    <row r="286" spans="4:5">
      <c r="D286" s="57"/>
      <c r="E286" s="54"/>
    </row>
    <row r="287" spans="4:5">
      <c r="D287" s="57"/>
      <c r="E287" s="54"/>
    </row>
    <row r="288" spans="4:5">
      <c r="D288" s="57"/>
      <c r="E288" s="54"/>
    </row>
    <row r="289" spans="4:5">
      <c r="D289" s="57"/>
      <c r="E289" s="54"/>
    </row>
    <row r="290" spans="4:5">
      <c r="D290" s="57"/>
      <c r="E290" s="54"/>
    </row>
    <row r="291" spans="4:5">
      <c r="D291" s="57"/>
      <c r="E291" s="54"/>
    </row>
    <row r="292" spans="4:5">
      <c r="D292" s="57"/>
      <c r="E292" s="54"/>
    </row>
    <row r="293" spans="4:5">
      <c r="D293" s="57"/>
      <c r="E293" s="54"/>
    </row>
    <row r="294" spans="4:5">
      <c r="D294" s="57"/>
      <c r="E294" s="54"/>
    </row>
    <row r="295" spans="4:5">
      <c r="D295" s="57"/>
      <c r="E295" s="54"/>
    </row>
    <row r="296" spans="4:5">
      <c r="D296" s="57"/>
      <c r="E296" s="54"/>
    </row>
    <row r="297" spans="4:5">
      <c r="D297" s="57"/>
      <c r="E297" s="54"/>
    </row>
    <row r="298" spans="4:5">
      <c r="D298" s="57"/>
      <c r="E298" s="54"/>
    </row>
    <row r="299" spans="4:5">
      <c r="D299" s="57"/>
      <c r="E299" s="54"/>
    </row>
    <row r="300" spans="4:5">
      <c r="D300" s="57"/>
      <c r="E300" s="54"/>
    </row>
    <row r="301" spans="4:5">
      <c r="D301" s="57"/>
      <c r="E301" s="54"/>
    </row>
    <row r="302" spans="4:5">
      <c r="D302" s="57"/>
      <c r="E302" s="54"/>
    </row>
    <row r="303" spans="4:5">
      <c r="D303" s="57"/>
      <c r="E303" s="54"/>
    </row>
    <row r="304" spans="4:5">
      <c r="D304" s="57"/>
      <c r="E304" s="54"/>
    </row>
    <row r="305" spans="4:5">
      <c r="D305" s="57"/>
      <c r="E305" s="54"/>
    </row>
    <row r="306" spans="4:5">
      <c r="D306" s="57"/>
      <c r="E306" s="54"/>
    </row>
    <row r="307" spans="4:5">
      <c r="D307" s="57"/>
      <c r="E307" s="54"/>
    </row>
    <row r="308" spans="4:5">
      <c r="D308" s="57"/>
      <c r="E308" s="54"/>
    </row>
    <row r="309" spans="4:5">
      <c r="D309" s="57"/>
      <c r="E309" s="54"/>
    </row>
    <row r="310" spans="4:5">
      <c r="D310" s="57"/>
      <c r="E310" s="54"/>
    </row>
    <row r="311" spans="4:5">
      <c r="D311" s="57"/>
      <c r="E311" s="54"/>
    </row>
    <row r="312" spans="4:5">
      <c r="D312" s="57"/>
      <c r="E312" s="54"/>
    </row>
    <row r="313" spans="4:5">
      <c r="D313" s="57"/>
      <c r="E313" s="54"/>
    </row>
    <row r="314" spans="4:5">
      <c r="D314" s="57"/>
      <c r="E314" s="54"/>
    </row>
    <row r="315" spans="4:5">
      <c r="D315" s="57"/>
      <c r="E315" s="54"/>
    </row>
    <row r="316" spans="4:5">
      <c r="D316" s="57"/>
      <c r="E316" s="54"/>
    </row>
    <row r="317" spans="4:5">
      <c r="D317" s="57"/>
      <c r="E317" s="54"/>
    </row>
    <row r="318" spans="4:5">
      <c r="D318" s="57"/>
      <c r="E318" s="54"/>
    </row>
    <row r="319" spans="4:5">
      <c r="D319" s="57"/>
      <c r="E319" s="54"/>
    </row>
    <row r="320" spans="4:5">
      <c r="D320" s="57"/>
      <c r="E320" s="54"/>
    </row>
  </sheetData>
  <mergeCells count="63">
    <mergeCell ref="A1:E1"/>
    <mergeCell ref="A2:E2"/>
    <mergeCell ref="B13:C13"/>
    <mergeCell ref="B35:C35"/>
    <mergeCell ref="B17:C17"/>
    <mergeCell ref="B15:C15"/>
    <mergeCell ref="B21:C21"/>
    <mergeCell ref="B16:C16"/>
    <mergeCell ref="B24:C24"/>
    <mergeCell ref="B27:C27"/>
    <mergeCell ref="B30:C30"/>
    <mergeCell ref="B33:C33"/>
    <mergeCell ref="J86:K86"/>
    <mergeCell ref="B91:C91"/>
    <mergeCell ref="B122:C122"/>
    <mergeCell ref="B85:C85"/>
    <mergeCell ref="B86:C86"/>
    <mergeCell ref="B121:C121"/>
    <mergeCell ref="B97:C97"/>
    <mergeCell ref="B119:C119"/>
    <mergeCell ref="B110:C110"/>
    <mergeCell ref="B104:C104"/>
    <mergeCell ref="B113:C113"/>
    <mergeCell ref="B94:C94"/>
    <mergeCell ref="B116:C116"/>
    <mergeCell ref="B124:C124"/>
    <mergeCell ref="B88:C88"/>
    <mergeCell ref="B101:C101"/>
    <mergeCell ref="B107:C107"/>
    <mergeCell ref="B69:C69"/>
    <mergeCell ref="B83:C83"/>
    <mergeCell ref="B73:C73"/>
    <mergeCell ref="B74:C74"/>
    <mergeCell ref="B76:C76"/>
    <mergeCell ref="B77:C77"/>
    <mergeCell ref="B79:C79"/>
    <mergeCell ref="B80:C80"/>
    <mergeCell ref="B126:C126"/>
    <mergeCell ref="B38:C38"/>
    <mergeCell ref="B45:C45"/>
    <mergeCell ref="B47:C47"/>
    <mergeCell ref="B50:C50"/>
    <mergeCell ref="B68:C68"/>
    <mergeCell ref="B82:C82"/>
    <mergeCell ref="B41:C41"/>
    <mergeCell ref="B42:C42"/>
    <mergeCell ref="B56:C56"/>
    <mergeCell ref="B44:C44"/>
    <mergeCell ref="B39:C39"/>
    <mergeCell ref="B43:C43"/>
    <mergeCell ref="B40:C40"/>
    <mergeCell ref="B46:C46"/>
    <mergeCell ref="B57:C57"/>
    <mergeCell ref="B54:C54"/>
    <mergeCell ref="B71:C71"/>
    <mergeCell ref="B60:C60"/>
    <mergeCell ref="B36:C36"/>
    <mergeCell ref="B48:C48"/>
    <mergeCell ref="B51:C51"/>
    <mergeCell ref="B59:C59"/>
    <mergeCell ref="B62:C62"/>
    <mergeCell ref="B63:C63"/>
    <mergeCell ref="B65:C65"/>
  </mergeCells>
  <phoneticPr fontId="0" type="noConversion"/>
  <conditionalFormatting sqref="E4:E1048576">
    <cfRule type="cellIs" dxfId="2" priority="1" stopIfTrue="1" operator="equal">
      <formula>0</formula>
    </cfRule>
  </conditionalFormatting>
  <pageMargins left="0.98425196850393704" right="0.19685039370078741" top="0.39370078740157483" bottom="0.78740157480314965" header="0.39370078740157483" footer="0.55118110236220474"/>
  <pageSetup paperSize="9" orientation="portrait" r:id="rId1"/>
  <headerFooter alignWithMargins="0">
    <oddFooter>&amp;L&amp;"Arial CE,Običajno"&amp;10      &amp;F&amp;R&amp;"Arial CE,Običajno"&amp;10&amp;A stran &amp;P/&amp;N</oddFooter>
  </headerFooter>
  <rowBreaks count="2" manualBreakCount="2">
    <brk id="40" max="4" man="1"/>
    <brk id="8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9BFB4-AE28-4794-A6BC-2F3BD9408C83}">
  <dimension ref="A1:J329"/>
  <sheetViews>
    <sheetView showZeros="0" view="pageBreakPreview" topLeftCell="A39" zoomScale="130" zoomScaleNormal="100" zoomScaleSheetLayoutView="130" workbookViewId="0">
      <selection activeCell="A35" sqref="A35"/>
    </sheetView>
  </sheetViews>
  <sheetFormatPr defaultRowHeight="15"/>
  <cols>
    <col min="1" max="1" width="6.7109375" style="8" customWidth="1"/>
    <col min="2" max="2" width="38.7109375" style="16" customWidth="1"/>
    <col min="3" max="3" width="9.7109375" style="39" customWidth="1"/>
    <col min="4" max="4" width="13.85546875" style="21"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41" t="s">
        <v>85</v>
      </c>
      <c r="B1" s="342"/>
      <c r="C1" s="342"/>
      <c r="D1" s="342"/>
      <c r="E1" s="356"/>
    </row>
    <row r="2" spans="1:5" customFormat="1" ht="18" customHeight="1">
      <c r="A2" s="343" t="s">
        <v>86</v>
      </c>
      <c r="B2" s="344"/>
      <c r="C2" s="344"/>
      <c r="D2" s="344"/>
      <c r="E2" s="357"/>
    </row>
    <row r="3" spans="1:5" s="73" customFormat="1">
      <c r="A3" s="72" t="s">
        <v>56</v>
      </c>
      <c r="B3" s="39"/>
      <c r="D3" s="74"/>
      <c r="E3" s="74"/>
    </row>
    <row r="4" spans="1:5" ht="14.25">
      <c r="A4" s="6" t="s">
        <v>32</v>
      </c>
      <c r="B4" s="10" t="s">
        <v>33</v>
      </c>
      <c r="C4" s="328" t="s">
        <v>34</v>
      </c>
      <c r="D4" s="20" t="s">
        <v>35</v>
      </c>
      <c r="E4" s="20" t="s">
        <v>36</v>
      </c>
    </row>
    <row r="5" spans="1:5" ht="8.25" customHeight="1">
      <c r="B5" s="13"/>
      <c r="D5" s="57"/>
      <c r="E5" s="54"/>
    </row>
    <row r="6" spans="1:5">
      <c r="A6" s="7"/>
      <c r="B6" s="23"/>
      <c r="C6" s="329"/>
      <c r="D6" s="57"/>
      <c r="E6" s="50">
        <f>ROUND(C6*D6,2)</f>
        <v>0</v>
      </c>
    </row>
    <row r="7" spans="1:5">
      <c r="A7" s="8" t="s">
        <v>82</v>
      </c>
      <c r="B7" s="361" t="s">
        <v>74</v>
      </c>
      <c r="C7" s="361"/>
      <c r="D7" s="57"/>
      <c r="E7" s="54"/>
    </row>
    <row r="8" spans="1:5">
      <c r="B8" s="41"/>
      <c r="C8" s="41"/>
      <c r="D8" s="57"/>
      <c r="E8" s="54"/>
    </row>
    <row r="9" spans="1:5" ht="21.75" customHeight="1">
      <c r="B9" s="371" t="s">
        <v>92</v>
      </c>
      <c r="C9" s="372"/>
      <c r="D9" s="373"/>
      <c r="E9" s="373"/>
    </row>
    <row r="10" spans="1:5" ht="354" customHeight="1">
      <c r="B10" s="374" t="s">
        <v>137</v>
      </c>
      <c r="C10" s="375"/>
      <c r="D10" s="346"/>
      <c r="E10" s="346"/>
    </row>
    <row r="11" spans="1:5" ht="21.75" customHeight="1">
      <c r="B11" s="371" t="s">
        <v>93</v>
      </c>
      <c r="C11" s="372"/>
      <c r="D11" s="373"/>
      <c r="E11" s="373"/>
    </row>
    <row r="12" spans="1:5" ht="241.5" customHeight="1">
      <c r="B12" s="374" t="s">
        <v>94</v>
      </c>
      <c r="C12" s="375"/>
      <c r="D12" s="346"/>
      <c r="E12" s="346"/>
    </row>
    <row r="13" spans="1:5" ht="33" customHeight="1">
      <c r="B13" s="378" t="s">
        <v>96</v>
      </c>
      <c r="C13" s="378"/>
      <c r="D13" s="56"/>
      <c r="E13" s="50"/>
    </row>
    <row r="14" spans="1:5">
      <c r="B14" s="354"/>
      <c r="C14" s="354"/>
      <c r="D14" s="56"/>
      <c r="E14" s="50"/>
    </row>
    <row r="15" spans="1:5" ht="142.5" customHeight="1">
      <c r="A15" s="8">
        <f>1.01</f>
        <v>1.01</v>
      </c>
      <c r="B15" s="379" t="s">
        <v>152</v>
      </c>
      <c r="C15" s="346"/>
      <c r="D15" s="57"/>
      <c r="E15" s="50">
        <f t="shared" ref="E15:E17" si="0">ROUND(C15*D15,2)</f>
        <v>0</v>
      </c>
    </row>
    <row r="16" spans="1:5" ht="18.75" customHeight="1">
      <c r="B16" s="18" t="s">
        <v>173</v>
      </c>
      <c r="C16" s="39">
        <v>1</v>
      </c>
      <c r="D16" s="57">
        <v>0</v>
      </c>
      <c r="E16" s="50">
        <f t="shared" si="0"/>
        <v>0</v>
      </c>
    </row>
    <row r="17" spans="1:5">
      <c r="B17" s="18"/>
      <c r="C17" s="40"/>
      <c r="D17" s="56"/>
      <c r="E17" s="50">
        <f t="shared" si="0"/>
        <v>0</v>
      </c>
    </row>
    <row r="18" spans="1:5" ht="231.75" customHeight="1">
      <c r="A18" s="8">
        <f>A15+0.01</f>
        <v>1.02</v>
      </c>
      <c r="B18" s="376" t="s">
        <v>95</v>
      </c>
      <c r="C18" s="346"/>
      <c r="D18" s="57"/>
      <c r="E18" s="50">
        <f t="shared" ref="E18:E35" si="1">ROUND(C18*D18,2)</f>
        <v>0</v>
      </c>
    </row>
    <row r="19" spans="1:5">
      <c r="B19" s="18" t="s">
        <v>42</v>
      </c>
      <c r="C19" s="39">
        <v>2</v>
      </c>
      <c r="D19" s="57"/>
      <c r="E19" s="50">
        <f t="shared" si="1"/>
        <v>0</v>
      </c>
    </row>
    <row r="20" spans="1:5">
      <c r="B20" s="18"/>
      <c r="C20" s="40"/>
      <c r="D20" s="56"/>
      <c r="E20" s="50">
        <f t="shared" si="1"/>
        <v>0</v>
      </c>
    </row>
    <row r="21" spans="1:5" ht="140.25" customHeight="1">
      <c r="A21" s="8">
        <f>A18+0.01</f>
        <v>1.03</v>
      </c>
      <c r="B21" s="376" t="s">
        <v>138</v>
      </c>
      <c r="C21" s="346"/>
      <c r="D21" s="57"/>
      <c r="E21" s="50">
        <f t="shared" si="1"/>
        <v>0</v>
      </c>
    </row>
    <row r="22" spans="1:5">
      <c r="B22" s="18" t="s">
        <v>97</v>
      </c>
      <c r="C22" s="39">
        <v>1</v>
      </c>
      <c r="D22" s="57"/>
      <c r="E22" s="50">
        <f t="shared" si="1"/>
        <v>0</v>
      </c>
    </row>
    <row r="23" spans="1:5">
      <c r="B23" s="18"/>
      <c r="C23" s="40"/>
      <c r="D23" s="56"/>
      <c r="E23" s="50">
        <f t="shared" si="1"/>
        <v>0</v>
      </c>
    </row>
    <row r="24" spans="1:5">
      <c r="B24" s="18"/>
      <c r="D24" s="57"/>
      <c r="E24" s="50"/>
    </row>
    <row r="25" spans="1:5" ht="77.25" customHeight="1">
      <c r="A25" s="8">
        <f>A21+0.01</f>
        <v>1.04</v>
      </c>
      <c r="B25" s="369" t="s">
        <v>139</v>
      </c>
      <c r="C25" s="364"/>
      <c r="D25" s="54"/>
      <c r="E25" s="50">
        <f t="shared" ref="E25:E26" si="2">ROUND(C25*D25,2)</f>
        <v>0</v>
      </c>
    </row>
    <row r="26" spans="1:5">
      <c r="B26" s="18" t="s">
        <v>42</v>
      </c>
      <c r="C26" s="39">
        <v>1</v>
      </c>
      <c r="D26" s="57"/>
      <c r="E26" s="50">
        <f t="shared" si="2"/>
        <v>0</v>
      </c>
    </row>
    <row r="27" spans="1:5">
      <c r="B27" s="18"/>
      <c r="D27" s="57"/>
      <c r="E27" s="50"/>
    </row>
    <row r="28" spans="1:5" ht="132.75" customHeight="1">
      <c r="A28" s="8">
        <f>A25+0.01</f>
        <v>1.05</v>
      </c>
      <c r="B28" s="369" t="s">
        <v>140</v>
      </c>
      <c r="C28" s="364"/>
      <c r="D28" s="54"/>
      <c r="E28" s="50">
        <f t="shared" ref="E28:E29" si="3">ROUND(C28*D28,2)</f>
        <v>0</v>
      </c>
    </row>
    <row r="29" spans="1:5">
      <c r="B29" s="18" t="s">
        <v>42</v>
      </c>
      <c r="C29" s="39">
        <v>1</v>
      </c>
      <c r="D29" s="57"/>
      <c r="E29" s="50">
        <f t="shared" si="3"/>
        <v>0</v>
      </c>
    </row>
    <row r="30" spans="1:5">
      <c r="B30" s="18"/>
      <c r="D30" s="57"/>
      <c r="E30" s="50"/>
    </row>
    <row r="31" spans="1:5" ht="181.5" customHeight="1">
      <c r="A31" s="8">
        <f>A28+0.01</f>
        <v>1.06</v>
      </c>
      <c r="B31" s="369" t="s">
        <v>141</v>
      </c>
      <c r="C31" s="364"/>
      <c r="D31" s="54"/>
      <c r="E31" s="50">
        <f t="shared" ref="E31:E32" si="4">ROUND(C31*D31,2)</f>
        <v>0</v>
      </c>
    </row>
    <row r="32" spans="1:5">
      <c r="B32" s="18" t="s">
        <v>42</v>
      </c>
      <c r="C32" s="39">
        <v>1</v>
      </c>
      <c r="D32" s="57"/>
      <c r="E32" s="50">
        <f t="shared" si="4"/>
        <v>0</v>
      </c>
    </row>
    <row r="33" spans="1:5">
      <c r="B33" s="18"/>
      <c r="D33" s="57"/>
      <c r="E33" s="50"/>
    </row>
    <row r="34" spans="1:5" ht="54.75" customHeight="1">
      <c r="A34" s="8">
        <f>A31+0.01</f>
        <v>1.07</v>
      </c>
      <c r="B34" s="377" t="s">
        <v>142</v>
      </c>
      <c r="C34" s="346"/>
      <c r="D34" s="57"/>
      <c r="E34" s="50">
        <f t="shared" si="1"/>
        <v>0</v>
      </c>
    </row>
    <row r="35" spans="1:5">
      <c r="B35" s="18" t="s">
        <v>42</v>
      </c>
      <c r="C35" s="39">
        <v>2</v>
      </c>
      <c r="D35" s="57"/>
      <c r="E35" s="50">
        <f t="shared" si="1"/>
        <v>0</v>
      </c>
    </row>
    <row r="36" spans="1:5">
      <c r="B36" s="18"/>
      <c r="C36" s="40"/>
      <c r="D36" s="56"/>
      <c r="E36" s="50"/>
    </row>
    <row r="37" spans="1:5" ht="171" customHeight="1">
      <c r="A37" s="8">
        <f>A34+0.01</f>
        <v>1.08</v>
      </c>
      <c r="B37" s="369" t="s">
        <v>157</v>
      </c>
      <c r="C37" s="364"/>
      <c r="D37" s="57"/>
      <c r="E37" s="50">
        <f>ROUND(C37*D37,2)</f>
        <v>0</v>
      </c>
    </row>
    <row r="38" spans="1:5">
      <c r="B38" s="18" t="s">
        <v>42</v>
      </c>
      <c r="C38" s="39">
        <v>1</v>
      </c>
      <c r="D38" s="57"/>
      <c r="E38" s="50">
        <f>ROUND(C38*D38,2)</f>
        <v>0</v>
      </c>
    </row>
    <row r="39" spans="1:5">
      <c r="B39" s="18"/>
      <c r="C39" s="40"/>
      <c r="D39" s="56"/>
      <c r="E39" s="50"/>
    </row>
    <row r="40" spans="1:5" ht="109.5" customHeight="1">
      <c r="A40" s="8">
        <f>A37+0.01</f>
        <v>1.0900000000000001</v>
      </c>
      <c r="B40" s="369" t="s">
        <v>158</v>
      </c>
      <c r="C40" s="364"/>
      <c r="D40" s="57"/>
      <c r="E40" s="50">
        <f>ROUND(C40*D40,2)</f>
        <v>0</v>
      </c>
    </row>
    <row r="41" spans="1:5">
      <c r="B41" s="18" t="s">
        <v>42</v>
      </c>
      <c r="C41" s="39">
        <v>1</v>
      </c>
      <c r="D41" s="57"/>
      <c r="E41" s="50">
        <f>ROUND(C41*D41,2)</f>
        <v>0</v>
      </c>
    </row>
    <row r="42" spans="1:5">
      <c r="B42" s="18"/>
      <c r="C42" s="40"/>
      <c r="D42" s="56"/>
      <c r="E42" s="50"/>
    </row>
    <row r="43" spans="1:5" ht="112.5" customHeight="1">
      <c r="A43" s="8">
        <f>A40+0.01</f>
        <v>1.1000000000000001</v>
      </c>
      <c r="B43" s="369" t="s">
        <v>159</v>
      </c>
      <c r="C43" s="364"/>
      <c r="D43" s="57"/>
      <c r="E43" s="50">
        <f>ROUND(C43*D43,2)</f>
        <v>0</v>
      </c>
    </row>
    <row r="44" spans="1:5">
      <c r="B44" s="18" t="s">
        <v>42</v>
      </c>
      <c r="C44" s="39">
        <v>3</v>
      </c>
      <c r="D44" s="57"/>
      <c r="E44" s="50">
        <f>ROUND(C44*D44,2)</f>
        <v>0</v>
      </c>
    </row>
    <row r="45" spans="1:5">
      <c r="B45" s="18"/>
      <c r="C45" s="40"/>
      <c r="D45" s="56"/>
      <c r="E45" s="50"/>
    </row>
    <row r="46" spans="1:5" ht="110.25" customHeight="1">
      <c r="A46" s="8">
        <f>A43+0.01</f>
        <v>1.1100000000000001</v>
      </c>
      <c r="B46" s="369" t="s">
        <v>160</v>
      </c>
      <c r="C46" s="364"/>
      <c r="D46" s="57"/>
      <c r="E46" s="50">
        <f>ROUND(C46*D46,2)</f>
        <v>0</v>
      </c>
    </row>
    <row r="47" spans="1:5">
      <c r="B47" s="18" t="s">
        <v>42</v>
      </c>
      <c r="C47" s="39">
        <v>2</v>
      </c>
      <c r="D47" s="57"/>
      <c r="E47" s="50">
        <f>ROUND(C47*D47,2)</f>
        <v>0</v>
      </c>
    </row>
    <row r="48" spans="1:5">
      <c r="B48" s="18"/>
      <c r="C48" s="40"/>
      <c r="D48" s="56"/>
      <c r="E48" s="50"/>
    </row>
    <row r="49" spans="1:5" ht="96" customHeight="1">
      <c r="A49" s="8">
        <f>A46+0.01</f>
        <v>1.1200000000000001</v>
      </c>
      <c r="B49" s="369" t="s">
        <v>161</v>
      </c>
      <c r="C49" s="364"/>
      <c r="D49" s="54"/>
      <c r="E49" s="50">
        <f t="shared" ref="E49:E50" si="5">ROUND(C49*D49,2)</f>
        <v>0</v>
      </c>
    </row>
    <row r="50" spans="1:5">
      <c r="B50" s="18" t="s">
        <v>42</v>
      </c>
      <c r="C50" s="39">
        <v>1</v>
      </c>
      <c r="D50" s="57"/>
      <c r="E50" s="50">
        <f t="shared" si="5"/>
        <v>0</v>
      </c>
    </row>
    <row r="51" spans="1:5">
      <c r="B51" s="18"/>
      <c r="C51" s="40"/>
      <c r="D51" s="56"/>
      <c r="E51" s="50"/>
    </row>
    <row r="52" spans="1:5" ht="96" customHeight="1">
      <c r="A52" s="8">
        <f>A49+0.01</f>
        <v>1.1299999999999999</v>
      </c>
      <c r="B52" s="369" t="s">
        <v>162</v>
      </c>
      <c r="C52" s="364"/>
      <c r="D52" s="54"/>
      <c r="E52" s="50">
        <f t="shared" ref="E52:E53" si="6">ROUND(C52*D52,2)</f>
        <v>0</v>
      </c>
    </row>
    <row r="53" spans="1:5">
      <c r="B53" s="18" t="s">
        <v>42</v>
      </c>
      <c r="C53" s="39">
        <v>1</v>
      </c>
      <c r="D53" s="57"/>
      <c r="E53" s="50">
        <f t="shared" si="6"/>
        <v>0</v>
      </c>
    </row>
    <row r="54" spans="1:5">
      <c r="B54" s="18"/>
      <c r="C54" s="40"/>
      <c r="D54" s="56"/>
      <c r="E54" s="50"/>
    </row>
    <row r="55" spans="1:5" ht="121.5" customHeight="1">
      <c r="A55" s="8">
        <f>A52+0.01</f>
        <v>1.1399999999999999</v>
      </c>
      <c r="B55" s="369" t="s">
        <v>163</v>
      </c>
      <c r="C55" s="364"/>
      <c r="D55" s="54"/>
      <c r="E55" s="50">
        <f t="shared" ref="E55:E56" si="7">ROUND(C55*D55,2)</f>
        <v>0</v>
      </c>
    </row>
    <row r="56" spans="1:5">
      <c r="B56" s="18" t="s">
        <v>42</v>
      </c>
      <c r="C56" s="39">
        <v>1</v>
      </c>
      <c r="D56" s="57"/>
      <c r="E56" s="50">
        <f t="shared" si="7"/>
        <v>0</v>
      </c>
    </row>
    <row r="57" spans="1:5">
      <c r="B57" s="18"/>
      <c r="C57" s="40"/>
      <c r="D57" s="56"/>
      <c r="E57" s="50"/>
    </row>
    <row r="58" spans="1:5" ht="152.25" customHeight="1">
      <c r="A58" s="8">
        <f>A55+0.01</f>
        <v>1.1499999999999999</v>
      </c>
      <c r="B58" s="369" t="s">
        <v>168</v>
      </c>
      <c r="C58" s="364"/>
      <c r="D58" s="54"/>
      <c r="E58" s="50">
        <f t="shared" ref="E58:E59" si="8">ROUND(C58*D58,2)</f>
        <v>0</v>
      </c>
    </row>
    <row r="59" spans="1:5">
      <c r="B59" s="18" t="s">
        <v>42</v>
      </c>
      <c r="C59" s="39">
        <v>2</v>
      </c>
      <c r="D59" s="57"/>
      <c r="E59" s="50">
        <f t="shared" si="8"/>
        <v>0</v>
      </c>
    </row>
    <row r="60" spans="1:5">
      <c r="B60" s="18"/>
      <c r="C60" s="40"/>
      <c r="D60" s="56"/>
      <c r="E60" s="50"/>
    </row>
    <row r="61" spans="1:5" ht="82.5" customHeight="1">
      <c r="A61" s="8">
        <f>A58+0.01</f>
        <v>1.1599999999999999</v>
      </c>
      <c r="B61" s="376" t="s">
        <v>144</v>
      </c>
      <c r="C61" s="346"/>
      <c r="D61" s="57"/>
      <c r="E61" s="50">
        <f>ROUND(C61*D61,2)</f>
        <v>0</v>
      </c>
    </row>
    <row r="62" spans="1:5">
      <c r="B62" s="18" t="s">
        <v>42</v>
      </c>
      <c r="C62" s="39">
        <v>2</v>
      </c>
      <c r="D62" s="57"/>
      <c r="E62" s="50">
        <f>ROUND(C62*D62,2)</f>
        <v>0</v>
      </c>
    </row>
    <row r="63" spans="1:5">
      <c r="B63" s="18"/>
      <c r="C63" s="40"/>
      <c r="D63" s="56"/>
      <c r="E63" s="50"/>
    </row>
    <row r="64" spans="1:5" ht="82.5" customHeight="1">
      <c r="A64" s="8">
        <f>A61+0.01</f>
        <v>1.17</v>
      </c>
      <c r="B64" s="376" t="s">
        <v>143</v>
      </c>
      <c r="C64" s="346"/>
      <c r="D64" s="57"/>
      <c r="E64" s="50">
        <f>ROUND(C64*D64,2)</f>
        <v>0</v>
      </c>
    </row>
    <row r="65" spans="1:5">
      <c r="B65" s="18" t="s">
        <v>42</v>
      </c>
      <c r="C65" s="39">
        <v>1</v>
      </c>
      <c r="D65" s="57"/>
      <c r="E65" s="50">
        <f>ROUND(C65*D65,2)</f>
        <v>0</v>
      </c>
    </row>
    <row r="66" spans="1:5">
      <c r="B66" s="18"/>
      <c r="C66" s="40"/>
      <c r="D66" s="56"/>
      <c r="E66" s="50"/>
    </row>
    <row r="67" spans="1:5" ht="82.5" customHeight="1">
      <c r="A67" s="8">
        <f>A64+0.01</f>
        <v>1.18</v>
      </c>
      <c r="B67" s="376" t="s">
        <v>169</v>
      </c>
      <c r="C67" s="346"/>
      <c r="D67" s="57"/>
      <c r="E67" s="50">
        <f>ROUND(C67*D67,2)</f>
        <v>0</v>
      </c>
    </row>
    <row r="68" spans="1:5">
      <c r="B68" s="18" t="s">
        <v>42</v>
      </c>
      <c r="C68" s="39">
        <v>3</v>
      </c>
      <c r="D68" s="57"/>
      <c r="E68" s="50">
        <f>ROUND(C68*D68,2)</f>
        <v>0</v>
      </c>
    </row>
    <row r="69" spans="1:5">
      <c r="B69" s="18"/>
      <c r="C69" s="40"/>
      <c r="D69" s="56"/>
      <c r="E69" s="50"/>
    </row>
    <row r="70" spans="1:5" ht="82.5" customHeight="1">
      <c r="A70" s="8">
        <f>A67+0.01</f>
        <v>1.19</v>
      </c>
      <c r="B70" s="376" t="s">
        <v>145</v>
      </c>
      <c r="C70" s="346"/>
      <c r="D70" s="57"/>
      <c r="E70" s="50">
        <f>ROUND(C70*D70,2)</f>
        <v>0</v>
      </c>
    </row>
    <row r="71" spans="1:5">
      <c r="B71" s="18" t="s">
        <v>42</v>
      </c>
      <c r="C71" s="39">
        <v>2</v>
      </c>
      <c r="D71" s="57"/>
      <c r="E71" s="50">
        <f>ROUND(C71*D71,2)</f>
        <v>0</v>
      </c>
    </row>
    <row r="72" spans="1:5">
      <c r="B72" s="18"/>
      <c r="C72" s="40"/>
      <c r="D72" s="56"/>
      <c r="E72" s="50"/>
    </row>
    <row r="73" spans="1:5" ht="407.25" customHeight="1">
      <c r="A73" s="8">
        <f>A70+0.01</f>
        <v>1.2</v>
      </c>
      <c r="B73" s="369" t="s">
        <v>146</v>
      </c>
      <c r="C73" s="364"/>
      <c r="D73" s="54"/>
      <c r="E73" s="50">
        <f t="shared" ref="E73:E74" si="9">ROUND(C73*D73,2)</f>
        <v>0</v>
      </c>
    </row>
    <row r="74" spans="1:5">
      <c r="B74" s="18" t="s">
        <v>2</v>
      </c>
      <c r="C74" s="39">
        <v>1</v>
      </c>
      <c r="D74" s="57"/>
      <c r="E74" s="50">
        <f t="shared" si="9"/>
        <v>0</v>
      </c>
    </row>
    <row r="75" spans="1:5">
      <c r="B75" s="351"/>
      <c r="C75" s="351"/>
      <c r="D75" s="57"/>
      <c r="E75" s="50" t="s">
        <v>56</v>
      </c>
    </row>
    <row r="76" spans="1:5" ht="216.75" customHeight="1">
      <c r="A76" s="8">
        <f>A73+0.01</f>
        <v>1.21</v>
      </c>
      <c r="B76" s="369" t="s">
        <v>147</v>
      </c>
      <c r="C76" s="364"/>
      <c r="D76" s="54"/>
      <c r="E76" s="50">
        <f t="shared" ref="E76:E77" si="10">ROUND(C76*D76,2)</f>
        <v>0</v>
      </c>
    </row>
    <row r="77" spans="1:5">
      <c r="B77" s="18" t="s">
        <v>2</v>
      </c>
      <c r="C77" s="39">
        <v>1</v>
      </c>
      <c r="D77" s="57"/>
      <c r="E77" s="50">
        <f t="shared" si="10"/>
        <v>0</v>
      </c>
    </row>
    <row r="78" spans="1:5">
      <c r="B78" s="351"/>
      <c r="C78" s="351"/>
      <c r="D78" s="57"/>
      <c r="E78" s="50" t="s">
        <v>56</v>
      </c>
    </row>
    <row r="79" spans="1:5" ht="40.5" customHeight="1">
      <c r="A79" s="8">
        <f>A76+0.01</f>
        <v>1.22</v>
      </c>
      <c r="B79" s="369" t="s">
        <v>149</v>
      </c>
      <c r="C79" s="364"/>
      <c r="D79" s="54"/>
      <c r="E79" s="50">
        <f t="shared" ref="E79:E80" si="11">ROUND(C79*D79,2)</f>
        <v>0</v>
      </c>
    </row>
    <row r="80" spans="1:5">
      <c r="B80" s="18" t="s">
        <v>42</v>
      </c>
      <c r="C80" s="39">
        <v>1</v>
      </c>
      <c r="D80" s="57"/>
      <c r="E80" s="50">
        <f t="shared" si="11"/>
        <v>0</v>
      </c>
    </row>
    <row r="81" spans="1:10">
      <c r="B81" s="351"/>
      <c r="C81" s="351"/>
      <c r="D81" s="57"/>
      <c r="E81" s="50" t="s">
        <v>56</v>
      </c>
    </row>
    <row r="82" spans="1:10" ht="40.5" customHeight="1">
      <c r="A82" s="8">
        <f>A79+0.01</f>
        <v>1.23</v>
      </c>
      <c r="B82" s="369" t="s">
        <v>150</v>
      </c>
      <c r="C82" s="364"/>
      <c r="D82" s="54"/>
      <c r="E82" s="50">
        <f t="shared" ref="E82:E83" si="12">ROUND(C82*D82,2)</f>
        <v>0</v>
      </c>
    </row>
    <row r="83" spans="1:10">
      <c r="B83" s="18" t="s">
        <v>42</v>
      </c>
      <c r="C83" s="39">
        <v>3</v>
      </c>
      <c r="D83" s="57"/>
      <c r="E83" s="50">
        <f t="shared" si="12"/>
        <v>0</v>
      </c>
    </row>
    <row r="84" spans="1:10">
      <c r="A84" s="7"/>
      <c r="B84" s="13"/>
      <c r="D84" s="57"/>
      <c r="E84" s="50"/>
    </row>
    <row r="85" spans="1:10" ht="66.75" customHeight="1">
      <c r="A85" s="8">
        <f>A82+0.01</f>
        <v>1.24</v>
      </c>
      <c r="B85" s="370" t="s">
        <v>174</v>
      </c>
      <c r="C85" s="368"/>
      <c r="D85" s="54"/>
      <c r="E85" s="50">
        <f t="shared" ref="E85:E86" si="13">ROUND(C85*D85,2)</f>
        <v>0</v>
      </c>
    </row>
    <row r="86" spans="1:10">
      <c r="A86" s="7"/>
      <c r="B86" s="13" t="s">
        <v>2</v>
      </c>
      <c r="C86" s="39">
        <v>1</v>
      </c>
      <c r="D86" s="57"/>
      <c r="E86" s="50">
        <f t="shared" si="13"/>
        <v>0</v>
      </c>
    </row>
    <row r="87" spans="1:10">
      <c r="B87" s="351"/>
      <c r="C87" s="351"/>
      <c r="D87" s="57"/>
      <c r="E87" s="50" t="s">
        <v>56</v>
      </c>
    </row>
    <row r="88" spans="1:10" ht="52.5" customHeight="1">
      <c r="A88" s="8">
        <f>A85+0.01</f>
        <v>1.25</v>
      </c>
      <c r="B88" s="376" t="s">
        <v>148</v>
      </c>
      <c r="C88" s="346"/>
      <c r="D88" s="57"/>
      <c r="E88" s="50">
        <f>ROUND(C88*D88,2)</f>
        <v>0</v>
      </c>
    </row>
    <row r="89" spans="1:10">
      <c r="B89" s="18" t="s">
        <v>2</v>
      </c>
      <c r="C89" s="39">
        <v>3</v>
      </c>
      <c r="D89" s="57"/>
      <c r="E89" s="50">
        <f>ROUND(C89*D89,2)</f>
        <v>0</v>
      </c>
    </row>
    <row r="90" spans="1:10">
      <c r="B90" s="18"/>
      <c r="C90" s="40"/>
      <c r="D90" s="56"/>
      <c r="E90" s="50"/>
    </row>
    <row r="91" spans="1:10" ht="96.75" customHeight="1">
      <c r="A91" s="8">
        <f>A88+0.01</f>
        <v>1.26</v>
      </c>
      <c r="B91" s="362" t="s">
        <v>175</v>
      </c>
      <c r="C91" s="351"/>
      <c r="D91" s="57"/>
      <c r="E91" s="50">
        <f>ROUND(C91*D91,2)</f>
        <v>0</v>
      </c>
      <c r="J91" s="70"/>
    </row>
    <row r="92" spans="1:10" ht="22.5" customHeight="1">
      <c r="B92" s="18" t="s">
        <v>2</v>
      </c>
      <c r="C92" s="39">
        <v>4</v>
      </c>
      <c r="D92" s="57"/>
      <c r="E92" s="50">
        <f>ROUND(C92*D92,2)</f>
        <v>0</v>
      </c>
      <c r="J92" s="69"/>
    </row>
    <row r="93" spans="1:10">
      <c r="B93" s="18"/>
      <c r="C93" s="40"/>
      <c r="D93" s="56"/>
      <c r="E93" s="50"/>
    </row>
    <row r="94" spans="1:10" ht="59.25" customHeight="1">
      <c r="A94" s="8">
        <f>A91+0.01</f>
        <v>1.27</v>
      </c>
      <c r="B94" s="362" t="s">
        <v>176</v>
      </c>
      <c r="C94" s="351"/>
      <c r="D94" s="57"/>
      <c r="E94" s="50">
        <f>ROUND(C94*D94,2)</f>
        <v>0</v>
      </c>
      <c r="J94" s="70"/>
    </row>
    <row r="95" spans="1:10" ht="22.5" customHeight="1">
      <c r="B95" s="18" t="s">
        <v>2</v>
      </c>
      <c r="C95" s="39">
        <v>4</v>
      </c>
      <c r="D95" s="57"/>
      <c r="E95" s="50">
        <f>ROUND(C95*D95,2)</f>
        <v>0</v>
      </c>
      <c r="J95" s="69"/>
    </row>
    <row r="96" spans="1:10">
      <c r="B96" s="18"/>
      <c r="C96" s="40"/>
      <c r="D96" s="56"/>
      <c r="E96" s="50"/>
    </row>
    <row r="97" spans="1:10" ht="42" customHeight="1">
      <c r="A97" s="8">
        <f>A94+0.01</f>
        <v>1.28</v>
      </c>
      <c r="B97" s="362" t="s">
        <v>177</v>
      </c>
      <c r="C97" s="351"/>
      <c r="D97" s="57"/>
      <c r="E97" s="50">
        <f>ROUND(C97*D97,2)</f>
        <v>0</v>
      </c>
      <c r="J97" s="70"/>
    </row>
    <row r="98" spans="1:10" ht="22.5" customHeight="1">
      <c r="B98" s="18" t="s">
        <v>2</v>
      </c>
      <c r="C98" s="39">
        <v>5</v>
      </c>
      <c r="D98" s="57"/>
      <c r="E98" s="50">
        <f>ROUND(C98*D98,2)</f>
        <v>0</v>
      </c>
      <c r="J98" s="69"/>
    </row>
    <row r="99" spans="1:10">
      <c r="B99" s="18"/>
      <c r="C99" s="40"/>
      <c r="D99" s="56"/>
      <c r="E99" s="50"/>
    </row>
    <row r="100" spans="1:10" ht="45" customHeight="1">
      <c r="A100" s="8">
        <f>A97+0.01</f>
        <v>1.29</v>
      </c>
      <c r="B100" s="362" t="s">
        <v>178</v>
      </c>
      <c r="C100" s="351"/>
      <c r="D100" s="57"/>
      <c r="E100" s="50">
        <f>ROUND(C100*D100,2)</f>
        <v>0</v>
      </c>
      <c r="J100" s="70"/>
    </row>
    <row r="101" spans="1:10" ht="22.5" customHeight="1">
      <c r="B101" s="18" t="s">
        <v>2</v>
      </c>
      <c r="C101" s="39">
        <v>5</v>
      </c>
      <c r="D101" s="57"/>
      <c r="E101" s="50">
        <f>ROUND(C101*D101,2)</f>
        <v>0</v>
      </c>
      <c r="J101" s="69"/>
    </row>
    <row r="102" spans="1:10">
      <c r="B102" s="18"/>
      <c r="C102" s="40"/>
      <c r="D102" s="56"/>
      <c r="E102" s="50"/>
    </row>
    <row r="103" spans="1:10" ht="45" customHeight="1">
      <c r="A103" s="8">
        <f>A100+0.01</f>
        <v>1.3</v>
      </c>
      <c r="B103" s="362" t="s">
        <v>179</v>
      </c>
      <c r="C103" s="351"/>
      <c r="D103" s="57"/>
      <c r="E103" s="50">
        <f>ROUND(C103*D103,2)</f>
        <v>0</v>
      </c>
      <c r="J103" s="70"/>
    </row>
    <row r="104" spans="1:10" ht="22.5" customHeight="1">
      <c r="B104" s="18" t="s">
        <v>2</v>
      </c>
      <c r="C104" s="39">
        <v>2</v>
      </c>
      <c r="D104" s="57"/>
      <c r="E104" s="50">
        <f>ROUND(C104*D104,2)</f>
        <v>0</v>
      </c>
      <c r="J104" s="69"/>
    </row>
    <row r="105" spans="1:10">
      <c r="B105" s="18"/>
      <c r="C105" s="40"/>
      <c r="D105" s="56"/>
      <c r="E105" s="50"/>
    </row>
    <row r="106" spans="1:10" ht="59.25" customHeight="1">
      <c r="A106" s="8">
        <f>A103+0.01</f>
        <v>1.31</v>
      </c>
      <c r="B106" s="362" t="s">
        <v>180</v>
      </c>
      <c r="C106" s="351"/>
      <c r="D106" s="57"/>
      <c r="E106" s="50">
        <f>ROUND(C106*D106,2)</f>
        <v>0</v>
      </c>
      <c r="J106" s="70"/>
    </row>
    <row r="107" spans="1:10" ht="22.5" customHeight="1">
      <c r="B107" s="18" t="s">
        <v>2</v>
      </c>
      <c r="C107" s="39">
        <v>4</v>
      </c>
      <c r="D107" s="57"/>
      <c r="E107" s="50">
        <f>ROUND(C107*D107,2)</f>
        <v>0</v>
      </c>
      <c r="J107" s="69"/>
    </row>
    <row r="108" spans="1:10">
      <c r="B108" s="18"/>
      <c r="C108" s="40"/>
      <c r="D108" s="56"/>
      <c r="E108" s="50"/>
    </row>
    <row r="109" spans="1:10" ht="62.25" customHeight="1">
      <c r="A109" s="8">
        <f>A106+0.01</f>
        <v>1.32</v>
      </c>
      <c r="B109" s="362" t="s">
        <v>181</v>
      </c>
      <c r="C109" s="351"/>
      <c r="D109" s="57"/>
      <c r="E109" s="50">
        <f>ROUND(C109*D109,2)</f>
        <v>0</v>
      </c>
      <c r="J109" s="70"/>
    </row>
    <row r="110" spans="1:10" ht="22.5" customHeight="1">
      <c r="B110" s="18" t="s">
        <v>2</v>
      </c>
      <c r="C110" s="39">
        <v>1</v>
      </c>
      <c r="D110" s="57"/>
      <c r="E110" s="50">
        <f>ROUND(C110*D110,2)</f>
        <v>0</v>
      </c>
      <c r="J110" s="69"/>
    </row>
    <row r="111" spans="1:10">
      <c r="B111" s="18"/>
      <c r="C111" s="40"/>
      <c r="D111" s="56"/>
      <c r="E111" s="50"/>
    </row>
    <row r="112" spans="1:10" ht="48.75" customHeight="1">
      <c r="A112" s="8">
        <f>A109+0.01</f>
        <v>1.33</v>
      </c>
      <c r="B112" s="362" t="s">
        <v>182</v>
      </c>
      <c r="C112" s="351"/>
      <c r="D112" s="57"/>
      <c r="E112" s="50">
        <f>ROUND(C112*D112,2)</f>
        <v>0</v>
      </c>
      <c r="J112" s="70"/>
    </row>
    <row r="113" spans="1:10" ht="22.5" customHeight="1">
      <c r="B113" s="18" t="s">
        <v>2</v>
      </c>
      <c r="C113" s="39">
        <v>1</v>
      </c>
      <c r="D113" s="57"/>
      <c r="E113" s="50">
        <f>ROUND(C113*D113,2)</f>
        <v>0</v>
      </c>
      <c r="J113" s="69"/>
    </row>
    <row r="114" spans="1:10">
      <c r="A114" s="7"/>
      <c r="B114" s="13"/>
      <c r="D114" s="57"/>
      <c r="E114" s="50"/>
    </row>
    <row r="115" spans="1:10" ht="47.25" customHeight="1">
      <c r="A115" s="8">
        <f>A112+0.01</f>
        <v>1.34</v>
      </c>
      <c r="B115" s="367" t="s">
        <v>164</v>
      </c>
      <c r="C115" s="368"/>
      <c r="D115" s="54"/>
      <c r="E115" s="50">
        <f t="shared" ref="E115:E117" si="14">ROUND(C115*D115,2)</f>
        <v>0</v>
      </c>
    </row>
    <row r="116" spans="1:10">
      <c r="A116" s="7"/>
      <c r="B116" s="13" t="s">
        <v>42</v>
      </c>
      <c r="C116" s="39">
        <v>1</v>
      </c>
      <c r="D116" s="57"/>
      <c r="E116" s="50">
        <f t="shared" si="14"/>
        <v>0</v>
      </c>
    </row>
    <row r="117" spans="1:10">
      <c r="B117" s="354"/>
      <c r="C117" s="354"/>
      <c r="D117" s="56"/>
      <c r="E117" s="50">
        <f t="shared" si="14"/>
        <v>0</v>
      </c>
    </row>
    <row r="118" spans="1:10" ht="65.25" customHeight="1">
      <c r="A118" s="8">
        <f>A115+0.01</f>
        <v>1.35</v>
      </c>
      <c r="B118" s="367" t="s">
        <v>165</v>
      </c>
      <c r="C118" s="368"/>
      <c r="D118" s="54"/>
      <c r="E118" s="50">
        <f t="shared" ref="E118:E119" si="15">ROUND(C118*D118,2)</f>
        <v>0</v>
      </c>
    </row>
    <row r="119" spans="1:10">
      <c r="A119" s="7"/>
      <c r="B119" s="13" t="s">
        <v>42</v>
      </c>
      <c r="C119" s="39">
        <v>1</v>
      </c>
      <c r="D119" s="57"/>
      <c r="E119" s="50">
        <f t="shared" si="15"/>
        <v>0</v>
      </c>
    </row>
    <row r="120" spans="1:10">
      <c r="A120" s="7"/>
      <c r="B120" s="13"/>
      <c r="D120" s="57"/>
      <c r="E120" s="50"/>
    </row>
    <row r="121" spans="1:10" ht="64.5" customHeight="1">
      <c r="A121" s="8">
        <f>A118+0.01</f>
        <v>1.36</v>
      </c>
      <c r="B121" s="367" t="s">
        <v>166</v>
      </c>
      <c r="C121" s="368"/>
      <c r="D121" s="54"/>
      <c r="E121" s="50">
        <f t="shared" ref="E121:E122" si="16">ROUND(C121*D121,2)</f>
        <v>0</v>
      </c>
    </row>
    <row r="122" spans="1:10">
      <c r="A122" s="7"/>
      <c r="B122" s="13" t="s">
        <v>42</v>
      </c>
      <c r="C122" s="39">
        <v>1</v>
      </c>
      <c r="D122" s="57"/>
      <c r="E122" s="50">
        <f t="shared" si="16"/>
        <v>0</v>
      </c>
    </row>
    <row r="123" spans="1:10">
      <c r="A123" s="7"/>
      <c r="B123" s="13"/>
      <c r="D123" s="57"/>
      <c r="E123" s="50"/>
    </row>
    <row r="124" spans="1:10" ht="83.25" customHeight="1">
      <c r="A124" s="8">
        <f>A121+0.01</f>
        <v>1.37</v>
      </c>
      <c r="B124" s="367" t="s">
        <v>167</v>
      </c>
      <c r="C124" s="368"/>
      <c r="D124" s="54"/>
      <c r="E124" s="50">
        <f t="shared" ref="E124:E125" si="17">ROUND(C124*D124,2)</f>
        <v>0</v>
      </c>
    </row>
    <row r="125" spans="1:10">
      <c r="A125" s="7"/>
      <c r="B125" s="13" t="s">
        <v>2</v>
      </c>
      <c r="C125" s="39">
        <v>1</v>
      </c>
      <c r="D125" s="57"/>
      <c r="E125" s="50">
        <f t="shared" si="17"/>
        <v>0</v>
      </c>
    </row>
    <row r="126" spans="1:10">
      <c r="A126" s="7"/>
      <c r="B126" s="13"/>
      <c r="D126" s="57"/>
      <c r="E126" s="50"/>
    </row>
    <row r="127" spans="1:10" ht="68.25" customHeight="1">
      <c r="A127" s="8">
        <f>A124+0.01</f>
        <v>1.38</v>
      </c>
      <c r="B127" s="367" t="s">
        <v>151</v>
      </c>
      <c r="C127" s="368"/>
      <c r="D127" s="54"/>
      <c r="E127" s="50">
        <f t="shared" ref="E127:E128" si="18">ROUND(C127*D127,2)</f>
        <v>0</v>
      </c>
    </row>
    <row r="128" spans="1:10">
      <c r="A128" s="7"/>
      <c r="B128" s="13" t="s">
        <v>2</v>
      </c>
      <c r="C128" s="39">
        <v>1</v>
      </c>
      <c r="D128" s="57"/>
      <c r="E128" s="50">
        <f t="shared" si="18"/>
        <v>0</v>
      </c>
    </row>
    <row r="129" spans="1:5">
      <c r="A129" s="7"/>
      <c r="B129" s="13"/>
      <c r="D129" s="57"/>
      <c r="E129" s="50"/>
    </row>
    <row r="130" spans="1:5" ht="93.75" customHeight="1">
      <c r="A130" s="8">
        <f>A127+0.01</f>
        <v>1.39</v>
      </c>
      <c r="B130" s="367" t="s">
        <v>156</v>
      </c>
      <c r="C130" s="368"/>
      <c r="D130" s="54"/>
      <c r="E130" s="50">
        <f t="shared" ref="E130:E131" si="19">ROUND(C130*D130,2)</f>
        <v>0</v>
      </c>
    </row>
    <row r="131" spans="1:5">
      <c r="A131" s="7"/>
      <c r="B131" s="13" t="s">
        <v>2</v>
      </c>
      <c r="C131" s="39">
        <v>1</v>
      </c>
      <c r="D131" s="57"/>
      <c r="E131" s="50">
        <f t="shared" si="19"/>
        <v>0</v>
      </c>
    </row>
    <row r="132" spans="1:5">
      <c r="A132" s="7"/>
      <c r="B132" s="13"/>
      <c r="D132" s="57"/>
      <c r="E132" s="50"/>
    </row>
    <row r="133" spans="1:5" ht="15.75" thickBot="1">
      <c r="A133" s="7"/>
      <c r="B133" s="360" t="s">
        <v>84</v>
      </c>
      <c r="C133" s="360"/>
      <c r="D133" s="58"/>
      <c r="E133" s="55">
        <f>SUM(E7:E132)</f>
        <v>0</v>
      </c>
    </row>
    <row r="134" spans="1:5" ht="15.75" thickTop="1">
      <c r="B134" s="351"/>
      <c r="C134" s="351"/>
      <c r="D134" s="57"/>
      <c r="E134" s="59"/>
    </row>
    <row r="135" spans="1:5">
      <c r="D135" s="57"/>
      <c r="E135" s="54"/>
    </row>
    <row r="136" spans="1:5">
      <c r="D136" s="57"/>
      <c r="E136" s="54"/>
    </row>
    <row r="137" spans="1:5">
      <c r="D137" s="57"/>
      <c r="E137" s="54"/>
    </row>
    <row r="138" spans="1:5">
      <c r="D138" s="57"/>
      <c r="E138" s="54"/>
    </row>
    <row r="139" spans="1:5">
      <c r="D139" s="57"/>
      <c r="E139" s="54"/>
    </row>
    <row r="140" spans="1:5">
      <c r="D140" s="57"/>
      <c r="E140" s="54"/>
    </row>
    <row r="141" spans="1:5">
      <c r="D141" s="57"/>
      <c r="E141" s="54"/>
    </row>
    <row r="142" spans="1:5">
      <c r="D142" s="57"/>
      <c r="E142" s="54"/>
    </row>
    <row r="143" spans="1:5">
      <c r="D143" s="57"/>
      <c r="E143" s="54"/>
    </row>
    <row r="144" spans="1:5">
      <c r="D144" s="57"/>
      <c r="E144" s="54"/>
    </row>
    <row r="145" spans="4:5">
      <c r="D145" s="57"/>
      <c r="E145" s="54"/>
    </row>
    <row r="146" spans="4:5">
      <c r="D146" s="57"/>
      <c r="E146" s="54"/>
    </row>
    <row r="147" spans="4:5">
      <c r="D147" s="57"/>
      <c r="E147" s="54"/>
    </row>
    <row r="148" spans="4:5">
      <c r="D148" s="57"/>
      <c r="E148" s="54"/>
    </row>
    <row r="149" spans="4:5">
      <c r="D149" s="57"/>
      <c r="E149" s="54"/>
    </row>
    <row r="150" spans="4:5">
      <c r="D150" s="57"/>
      <c r="E150" s="54"/>
    </row>
    <row r="151" spans="4:5">
      <c r="D151" s="57"/>
      <c r="E151" s="54"/>
    </row>
    <row r="152" spans="4:5">
      <c r="D152" s="57"/>
      <c r="E152" s="54"/>
    </row>
    <row r="153" spans="4:5">
      <c r="D153" s="57"/>
      <c r="E153" s="54"/>
    </row>
    <row r="154" spans="4:5">
      <c r="D154" s="57"/>
      <c r="E154" s="54"/>
    </row>
    <row r="155" spans="4:5">
      <c r="D155" s="57"/>
      <c r="E155" s="54"/>
    </row>
    <row r="156" spans="4:5">
      <c r="D156" s="57"/>
      <c r="E156" s="54"/>
    </row>
    <row r="157" spans="4:5">
      <c r="D157" s="57"/>
      <c r="E157" s="54"/>
    </row>
    <row r="158" spans="4:5">
      <c r="D158" s="57"/>
      <c r="E158" s="54"/>
    </row>
    <row r="159" spans="4:5">
      <c r="D159" s="57"/>
      <c r="E159" s="54"/>
    </row>
    <row r="160" spans="4:5">
      <c r="D160" s="57"/>
      <c r="E160" s="54"/>
    </row>
    <row r="161" spans="4:5">
      <c r="D161" s="57"/>
      <c r="E161" s="54"/>
    </row>
    <row r="162" spans="4:5">
      <c r="D162" s="57"/>
      <c r="E162" s="54"/>
    </row>
    <row r="163" spans="4:5">
      <c r="D163" s="57"/>
      <c r="E163" s="54"/>
    </row>
    <row r="164" spans="4:5">
      <c r="D164" s="57"/>
      <c r="E164" s="54"/>
    </row>
    <row r="165" spans="4:5">
      <c r="D165" s="57"/>
      <c r="E165" s="54"/>
    </row>
    <row r="166" spans="4:5">
      <c r="D166" s="57"/>
      <c r="E166" s="54"/>
    </row>
    <row r="167" spans="4:5">
      <c r="D167" s="57"/>
      <c r="E167" s="54"/>
    </row>
    <row r="168" spans="4:5">
      <c r="D168" s="57"/>
      <c r="E168" s="54"/>
    </row>
    <row r="169" spans="4:5">
      <c r="D169" s="57"/>
      <c r="E169" s="54"/>
    </row>
    <row r="170" spans="4:5">
      <c r="D170" s="57"/>
      <c r="E170" s="54"/>
    </row>
    <row r="171" spans="4:5">
      <c r="D171" s="57"/>
      <c r="E171" s="54"/>
    </row>
    <row r="172" spans="4:5">
      <c r="D172" s="57"/>
      <c r="E172" s="54"/>
    </row>
    <row r="173" spans="4:5">
      <c r="D173" s="57"/>
      <c r="E173" s="54"/>
    </row>
    <row r="174" spans="4:5">
      <c r="D174" s="57"/>
      <c r="E174" s="54"/>
    </row>
    <row r="175" spans="4:5">
      <c r="D175" s="57"/>
      <c r="E175" s="54"/>
    </row>
    <row r="176" spans="4:5">
      <c r="D176" s="57"/>
      <c r="E176" s="54"/>
    </row>
    <row r="177" spans="4:5">
      <c r="D177" s="57"/>
      <c r="E177" s="54"/>
    </row>
    <row r="178" spans="4:5">
      <c r="D178" s="57"/>
      <c r="E178" s="54"/>
    </row>
    <row r="179" spans="4:5">
      <c r="D179" s="57"/>
      <c r="E179" s="54"/>
    </row>
    <row r="180" spans="4:5">
      <c r="D180" s="57"/>
      <c r="E180" s="54"/>
    </row>
    <row r="181" spans="4:5">
      <c r="D181" s="57"/>
      <c r="E181" s="54"/>
    </row>
    <row r="182" spans="4:5">
      <c r="D182" s="57"/>
      <c r="E182" s="54"/>
    </row>
    <row r="183" spans="4:5">
      <c r="D183" s="57"/>
      <c r="E183" s="54"/>
    </row>
    <row r="184" spans="4:5">
      <c r="D184" s="57"/>
      <c r="E184" s="54"/>
    </row>
    <row r="185" spans="4:5">
      <c r="D185" s="57"/>
      <c r="E185" s="54"/>
    </row>
    <row r="186" spans="4:5">
      <c r="D186" s="57"/>
      <c r="E186" s="54"/>
    </row>
    <row r="187" spans="4:5">
      <c r="D187" s="57"/>
      <c r="E187" s="54"/>
    </row>
    <row r="188" spans="4:5">
      <c r="D188" s="57"/>
      <c r="E188" s="54"/>
    </row>
    <row r="189" spans="4:5">
      <c r="D189" s="57"/>
      <c r="E189" s="54"/>
    </row>
    <row r="190" spans="4:5">
      <c r="D190" s="57"/>
      <c r="E190" s="54"/>
    </row>
    <row r="191" spans="4:5">
      <c r="D191" s="57"/>
      <c r="E191" s="54"/>
    </row>
    <row r="192" spans="4:5">
      <c r="D192" s="57"/>
      <c r="E192" s="54"/>
    </row>
    <row r="193" spans="4:5">
      <c r="D193" s="57"/>
      <c r="E193" s="54"/>
    </row>
    <row r="194" spans="4:5">
      <c r="D194" s="57"/>
      <c r="E194" s="54"/>
    </row>
    <row r="195" spans="4:5">
      <c r="D195" s="57"/>
      <c r="E195" s="54"/>
    </row>
    <row r="196" spans="4:5">
      <c r="D196" s="57"/>
      <c r="E196" s="54"/>
    </row>
    <row r="197" spans="4:5">
      <c r="D197" s="57"/>
      <c r="E197" s="54"/>
    </row>
    <row r="198" spans="4:5">
      <c r="D198" s="57"/>
      <c r="E198" s="54"/>
    </row>
    <row r="199" spans="4:5">
      <c r="D199" s="57"/>
      <c r="E199" s="54"/>
    </row>
    <row r="200" spans="4:5">
      <c r="D200" s="57"/>
      <c r="E200" s="54"/>
    </row>
    <row r="201" spans="4:5">
      <c r="D201" s="57"/>
      <c r="E201" s="54"/>
    </row>
    <row r="202" spans="4:5">
      <c r="D202" s="57"/>
      <c r="E202" s="54"/>
    </row>
    <row r="203" spans="4:5">
      <c r="D203" s="57"/>
      <c r="E203" s="54"/>
    </row>
    <row r="204" spans="4:5">
      <c r="D204" s="57"/>
      <c r="E204" s="54"/>
    </row>
    <row r="205" spans="4:5">
      <c r="D205" s="57"/>
      <c r="E205" s="54"/>
    </row>
    <row r="206" spans="4:5">
      <c r="D206" s="57"/>
      <c r="E206" s="54"/>
    </row>
    <row r="207" spans="4:5">
      <c r="D207" s="57"/>
      <c r="E207" s="54"/>
    </row>
    <row r="208" spans="4:5">
      <c r="D208" s="57"/>
      <c r="E208" s="54"/>
    </row>
    <row r="209" spans="4:5">
      <c r="D209" s="57"/>
      <c r="E209" s="54"/>
    </row>
    <row r="210" spans="4:5">
      <c r="D210" s="57"/>
      <c r="E210" s="54"/>
    </row>
    <row r="211" spans="4:5">
      <c r="D211" s="57"/>
      <c r="E211" s="54"/>
    </row>
    <row r="212" spans="4:5">
      <c r="D212" s="57"/>
      <c r="E212" s="54"/>
    </row>
    <row r="213" spans="4:5">
      <c r="D213" s="57"/>
      <c r="E213" s="54"/>
    </row>
    <row r="214" spans="4:5">
      <c r="D214" s="57"/>
      <c r="E214" s="54"/>
    </row>
    <row r="215" spans="4:5">
      <c r="D215" s="57"/>
      <c r="E215" s="54"/>
    </row>
    <row r="216" spans="4:5">
      <c r="D216" s="57"/>
      <c r="E216" s="54"/>
    </row>
    <row r="217" spans="4:5">
      <c r="D217" s="57"/>
      <c r="E217" s="54"/>
    </row>
    <row r="218" spans="4:5">
      <c r="D218" s="57"/>
      <c r="E218" s="54"/>
    </row>
    <row r="219" spans="4:5">
      <c r="D219" s="57"/>
      <c r="E219" s="54"/>
    </row>
    <row r="220" spans="4:5">
      <c r="D220" s="57"/>
      <c r="E220" s="54"/>
    </row>
    <row r="221" spans="4:5">
      <c r="D221" s="57"/>
      <c r="E221" s="54"/>
    </row>
    <row r="222" spans="4:5">
      <c r="D222" s="57"/>
      <c r="E222" s="54"/>
    </row>
    <row r="223" spans="4:5">
      <c r="D223" s="57"/>
      <c r="E223" s="54"/>
    </row>
    <row r="224" spans="4:5">
      <c r="D224" s="57"/>
      <c r="E224" s="54"/>
    </row>
    <row r="225" spans="4:5">
      <c r="D225" s="57"/>
      <c r="E225" s="54"/>
    </row>
    <row r="226" spans="4:5">
      <c r="D226" s="57"/>
      <c r="E226" s="54"/>
    </row>
    <row r="227" spans="4:5">
      <c r="D227" s="57"/>
      <c r="E227" s="54"/>
    </row>
    <row r="228" spans="4:5">
      <c r="D228" s="57"/>
      <c r="E228" s="54"/>
    </row>
    <row r="229" spans="4:5">
      <c r="D229" s="57"/>
      <c r="E229" s="54"/>
    </row>
    <row r="230" spans="4:5">
      <c r="D230" s="57"/>
      <c r="E230" s="54"/>
    </row>
    <row r="231" spans="4:5">
      <c r="D231" s="57"/>
      <c r="E231" s="54"/>
    </row>
    <row r="232" spans="4:5">
      <c r="D232" s="57"/>
      <c r="E232" s="54"/>
    </row>
    <row r="233" spans="4:5">
      <c r="D233" s="57"/>
      <c r="E233" s="54"/>
    </row>
    <row r="234" spans="4:5">
      <c r="D234" s="57"/>
      <c r="E234" s="54"/>
    </row>
    <row r="235" spans="4:5">
      <c r="D235" s="57"/>
      <c r="E235" s="54"/>
    </row>
    <row r="236" spans="4:5">
      <c r="D236" s="57"/>
      <c r="E236" s="54"/>
    </row>
    <row r="237" spans="4:5">
      <c r="D237" s="57"/>
      <c r="E237" s="54"/>
    </row>
    <row r="238" spans="4:5">
      <c r="D238" s="57"/>
      <c r="E238" s="54"/>
    </row>
    <row r="239" spans="4:5">
      <c r="D239" s="57"/>
      <c r="E239" s="54"/>
    </row>
    <row r="240" spans="4:5">
      <c r="D240" s="57"/>
      <c r="E240" s="54"/>
    </row>
    <row r="241" spans="4:5">
      <c r="D241" s="57"/>
      <c r="E241" s="54"/>
    </row>
    <row r="242" spans="4:5">
      <c r="D242" s="57"/>
      <c r="E242" s="54"/>
    </row>
    <row r="243" spans="4:5">
      <c r="D243" s="57"/>
      <c r="E243" s="54"/>
    </row>
    <row r="244" spans="4:5">
      <c r="D244" s="57"/>
      <c r="E244" s="54"/>
    </row>
    <row r="245" spans="4:5">
      <c r="D245" s="57"/>
      <c r="E245" s="54"/>
    </row>
    <row r="246" spans="4:5">
      <c r="D246" s="57"/>
      <c r="E246" s="54"/>
    </row>
    <row r="247" spans="4:5">
      <c r="D247" s="57"/>
      <c r="E247" s="54"/>
    </row>
    <row r="248" spans="4:5">
      <c r="D248" s="57"/>
      <c r="E248" s="54"/>
    </row>
    <row r="249" spans="4:5">
      <c r="D249" s="57"/>
      <c r="E249" s="54"/>
    </row>
    <row r="250" spans="4:5">
      <c r="D250" s="57"/>
      <c r="E250" s="54"/>
    </row>
    <row r="251" spans="4:5">
      <c r="D251" s="57"/>
      <c r="E251" s="54"/>
    </row>
    <row r="252" spans="4:5">
      <c r="D252" s="57"/>
      <c r="E252" s="54"/>
    </row>
    <row r="253" spans="4:5">
      <c r="D253" s="57"/>
      <c r="E253" s="54"/>
    </row>
    <row r="254" spans="4:5">
      <c r="D254" s="57"/>
      <c r="E254" s="54"/>
    </row>
    <row r="255" spans="4:5">
      <c r="D255" s="57"/>
      <c r="E255" s="54"/>
    </row>
    <row r="256" spans="4:5">
      <c r="D256" s="57"/>
      <c r="E256" s="54"/>
    </row>
    <row r="257" spans="4:5">
      <c r="D257" s="57"/>
      <c r="E257" s="54"/>
    </row>
    <row r="258" spans="4:5">
      <c r="D258" s="57"/>
      <c r="E258" s="54"/>
    </row>
    <row r="259" spans="4:5">
      <c r="D259" s="57"/>
      <c r="E259" s="54"/>
    </row>
    <row r="260" spans="4:5">
      <c r="D260" s="57"/>
      <c r="E260" s="54"/>
    </row>
    <row r="261" spans="4:5">
      <c r="D261" s="57"/>
      <c r="E261" s="54"/>
    </row>
    <row r="262" spans="4:5">
      <c r="D262" s="57"/>
      <c r="E262" s="54"/>
    </row>
    <row r="263" spans="4:5">
      <c r="D263" s="57"/>
      <c r="E263" s="54"/>
    </row>
    <row r="264" spans="4:5">
      <c r="D264" s="57"/>
      <c r="E264" s="54"/>
    </row>
    <row r="265" spans="4:5">
      <c r="D265" s="57"/>
      <c r="E265" s="54"/>
    </row>
    <row r="266" spans="4:5">
      <c r="D266" s="57"/>
      <c r="E266" s="54"/>
    </row>
    <row r="267" spans="4:5">
      <c r="D267" s="57"/>
      <c r="E267" s="54"/>
    </row>
    <row r="268" spans="4:5">
      <c r="D268" s="57"/>
      <c r="E268" s="54"/>
    </row>
    <row r="269" spans="4:5">
      <c r="D269" s="57"/>
      <c r="E269" s="54"/>
    </row>
    <row r="270" spans="4:5">
      <c r="D270" s="57"/>
      <c r="E270" s="54"/>
    </row>
    <row r="271" spans="4:5">
      <c r="D271" s="57"/>
      <c r="E271" s="54"/>
    </row>
    <row r="272" spans="4:5">
      <c r="D272" s="57"/>
      <c r="E272" s="54"/>
    </row>
    <row r="273" spans="4:5">
      <c r="D273" s="57"/>
      <c r="E273" s="54"/>
    </row>
    <row r="274" spans="4:5">
      <c r="D274" s="57"/>
      <c r="E274" s="54"/>
    </row>
    <row r="275" spans="4:5">
      <c r="D275" s="57"/>
      <c r="E275" s="54"/>
    </row>
    <row r="276" spans="4:5">
      <c r="D276" s="57"/>
      <c r="E276" s="54"/>
    </row>
    <row r="277" spans="4:5">
      <c r="D277" s="57"/>
      <c r="E277" s="54"/>
    </row>
    <row r="278" spans="4:5">
      <c r="D278" s="57"/>
      <c r="E278" s="54"/>
    </row>
    <row r="279" spans="4:5">
      <c r="D279" s="57"/>
      <c r="E279" s="54"/>
    </row>
    <row r="280" spans="4:5">
      <c r="D280" s="57"/>
      <c r="E280" s="54"/>
    </row>
    <row r="281" spans="4:5">
      <c r="D281" s="57"/>
      <c r="E281" s="54"/>
    </row>
    <row r="282" spans="4:5">
      <c r="D282" s="57"/>
      <c r="E282" s="54"/>
    </row>
    <row r="283" spans="4:5">
      <c r="D283" s="57"/>
      <c r="E283" s="54"/>
    </row>
    <row r="284" spans="4:5">
      <c r="D284" s="57"/>
      <c r="E284" s="54"/>
    </row>
    <row r="285" spans="4:5">
      <c r="D285" s="57"/>
      <c r="E285" s="54"/>
    </row>
    <row r="286" spans="4:5">
      <c r="D286" s="57"/>
      <c r="E286" s="54"/>
    </row>
    <row r="287" spans="4:5">
      <c r="D287" s="57"/>
      <c r="E287" s="54"/>
    </row>
    <row r="288" spans="4:5">
      <c r="D288" s="57"/>
      <c r="E288" s="54"/>
    </row>
    <row r="289" spans="4:5">
      <c r="D289" s="57"/>
      <c r="E289" s="54"/>
    </row>
    <row r="290" spans="4:5">
      <c r="D290" s="57"/>
      <c r="E290" s="54"/>
    </row>
    <row r="291" spans="4:5">
      <c r="D291" s="57"/>
      <c r="E291" s="54"/>
    </row>
    <row r="292" spans="4:5">
      <c r="D292" s="57"/>
      <c r="E292" s="54"/>
    </row>
    <row r="293" spans="4:5">
      <c r="D293" s="57"/>
      <c r="E293" s="54"/>
    </row>
    <row r="294" spans="4:5">
      <c r="D294" s="57"/>
      <c r="E294" s="54"/>
    </row>
    <row r="295" spans="4:5">
      <c r="D295" s="57"/>
      <c r="E295" s="54"/>
    </row>
    <row r="296" spans="4:5">
      <c r="D296" s="57"/>
      <c r="E296" s="54"/>
    </row>
    <row r="297" spans="4:5">
      <c r="D297" s="57"/>
      <c r="E297" s="54"/>
    </row>
    <row r="298" spans="4:5">
      <c r="D298" s="57"/>
      <c r="E298" s="54"/>
    </row>
    <row r="299" spans="4:5">
      <c r="D299" s="57"/>
      <c r="E299" s="54"/>
    </row>
    <row r="300" spans="4:5">
      <c r="D300" s="57"/>
      <c r="E300" s="54"/>
    </row>
    <row r="301" spans="4:5">
      <c r="D301" s="57"/>
      <c r="E301" s="54"/>
    </row>
    <row r="302" spans="4:5">
      <c r="D302" s="57"/>
      <c r="E302" s="54"/>
    </row>
    <row r="303" spans="4:5">
      <c r="D303" s="57"/>
      <c r="E303" s="54"/>
    </row>
    <row r="304" spans="4:5">
      <c r="D304" s="57"/>
      <c r="E304" s="54"/>
    </row>
    <row r="305" spans="4:5">
      <c r="D305" s="57"/>
      <c r="E305" s="54"/>
    </row>
    <row r="306" spans="4:5">
      <c r="D306" s="57"/>
      <c r="E306" s="54"/>
    </row>
    <row r="307" spans="4:5">
      <c r="D307" s="57"/>
      <c r="E307" s="54"/>
    </row>
    <row r="308" spans="4:5">
      <c r="D308" s="57"/>
      <c r="E308" s="54"/>
    </row>
    <row r="309" spans="4:5">
      <c r="D309" s="57"/>
      <c r="E309" s="54"/>
    </row>
    <row r="310" spans="4:5">
      <c r="D310" s="57"/>
      <c r="E310" s="54"/>
    </row>
    <row r="311" spans="4:5">
      <c r="D311" s="57"/>
      <c r="E311" s="54"/>
    </row>
    <row r="312" spans="4:5">
      <c r="D312" s="57"/>
      <c r="E312" s="54"/>
    </row>
    <row r="313" spans="4:5">
      <c r="D313" s="57"/>
      <c r="E313" s="54"/>
    </row>
    <row r="314" spans="4:5">
      <c r="D314" s="57"/>
      <c r="E314" s="54"/>
    </row>
    <row r="315" spans="4:5">
      <c r="D315" s="57"/>
      <c r="E315" s="54"/>
    </row>
    <row r="316" spans="4:5">
      <c r="D316" s="57"/>
      <c r="E316" s="54"/>
    </row>
    <row r="317" spans="4:5">
      <c r="D317" s="57"/>
      <c r="E317" s="54"/>
    </row>
    <row r="318" spans="4:5">
      <c r="D318" s="57"/>
      <c r="E318" s="54"/>
    </row>
    <row r="319" spans="4:5">
      <c r="D319" s="57"/>
      <c r="E319" s="54"/>
    </row>
    <row r="320" spans="4:5">
      <c r="D320" s="57"/>
      <c r="E320" s="54"/>
    </row>
    <row r="321" spans="4:5">
      <c r="D321" s="57"/>
      <c r="E321" s="54"/>
    </row>
    <row r="322" spans="4:5">
      <c r="D322" s="57"/>
      <c r="E322" s="54"/>
    </row>
    <row r="323" spans="4:5">
      <c r="D323" s="57"/>
      <c r="E323" s="54"/>
    </row>
    <row r="324" spans="4:5">
      <c r="D324" s="57"/>
      <c r="E324" s="54"/>
    </row>
    <row r="325" spans="4:5">
      <c r="D325" s="57"/>
      <c r="E325" s="54"/>
    </row>
    <row r="326" spans="4:5">
      <c r="D326" s="57"/>
      <c r="E326" s="54"/>
    </row>
    <row r="327" spans="4:5">
      <c r="D327" s="57"/>
      <c r="E327" s="54"/>
    </row>
    <row r="328" spans="4:5">
      <c r="D328" s="57"/>
      <c r="E328" s="54"/>
    </row>
    <row r="329" spans="4:5">
      <c r="D329" s="57"/>
      <c r="E329" s="54"/>
    </row>
  </sheetData>
  <mergeCells count="55">
    <mergeCell ref="B118:C118"/>
    <mergeCell ref="B52:C52"/>
    <mergeCell ref="B55:C55"/>
    <mergeCell ref="B58:C58"/>
    <mergeCell ref="B64:C64"/>
    <mergeCell ref="B67:C67"/>
    <mergeCell ref="B87:C87"/>
    <mergeCell ref="B75:C75"/>
    <mergeCell ref="B76:C76"/>
    <mergeCell ref="B81:C81"/>
    <mergeCell ref="B88:C88"/>
    <mergeCell ref="B79:C79"/>
    <mergeCell ref="B112:C112"/>
    <mergeCell ref="B70:C70"/>
    <mergeCell ref="B78:C78"/>
    <mergeCell ref="B117:C117"/>
    <mergeCell ref="B15:C15"/>
    <mergeCell ref="B25:C25"/>
    <mergeCell ref="B31:C31"/>
    <mergeCell ref="B40:C40"/>
    <mergeCell ref="B49:C49"/>
    <mergeCell ref="B43:C43"/>
    <mergeCell ref="B46:C46"/>
    <mergeCell ref="B7:C7"/>
    <mergeCell ref="A1:E1"/>
    <mergeCell ref="A2:E2"/>
    <mergeCell ref="B73:C73"/>
    <mergeCell ref="B11:E11"/>
    <mergeCell ref="B10:E10"/>
    <mergeCell ref="B9:E9"/>
    <mergeCell ref="B12:E12"/>
    <mergeCell ref="B28:C28"/>
    <mergeCell ref="B21:C21"/>
    <mergeCell ref="B18:C18"/>
    <mergeCell ref="B34:C34"/>
    <mergeCell ref="B61:C61"/>
    <mergeCell ref="B13:C13"/>
    <mergeCell ref="B14:C14"/>
    <mergeCell ref="B37:C37"/>
    <mergeCell ref="B133:C133"/>
    <mergeCell ref="B134:C134"/>
    <mergeCell ref="B115:C115"/>
    <mergeCell ref="B82:C82"/>
    <mergeCell ref="B127:C127"/>
    <mergeCell ref="B130:C130"/>
    <mergeCell ref="B121:C121"/>
    <mergeCell ref="B124:C124"/>
    <mergeCell ref="B85:C85"/>
    <mergeCell ref="B91:C91"/>
    <mergeCell ref="B94:C94"/>
    <mergeCell ref="B97:C97"/>
    <mergeCell ref="B100:C100"/>
    <mergeCell ref="B103:C103"/>
    <mergeCell ref="B106:C106"/>
    <mergeCell ref="B109:C109"/>
  </mergeCells>
  <conditionalFormatting sqref="E4:E8">
    <cfRule type="cellIs" dxfId="1" priority="6" stopIfTrue="1" operator="equal">
      <formula>0</formula>
    </cfRule>
  </conditionalFormatting>
  <conditionalFormatting sqref="E13:E1048576">
    <cfRule type="cellIs" dxfId="0" priority="1" stopIfTrue="1" operator="equal">
      <formula>0</formula>
    </cfRule>
  </conditionalFormatting>
  <pageMargins left="0.98425196850393704" right="0.19685039370078741" top="0.39370078740157483" bottom="0.78740157480314965" header="0.39370078740157483" footer="0.55118110236220474"/>
  <pageSetup paperSize="9" orientation="portrait" r:id="rId1"/>
  <headerFooter alignWithMargins="0">
    <oddFooter>&amp;L&amp;"Arial CE,Običajno"&amp;10      &amp;F&amp;R&amp;"Arial CE,Običajno"&amp;10&amp;A stran &amp;P/&amp;N</oddFooter>
  </headerFooter>
  <rowBreaks count="3" manualBreakCount="3">
    <brk id="39" max="4" man="1"/>
    <brk id="78" max="4" man="1"/>
    <brk id="114"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68235-CDD1-47D5-A5C6-728B94BAB4C6}">
  <sheetPr>
    <tabColor theme="7" tint="0.39997558519241921"/>
  </sheetPr>
  <dimension ref="A1:D41"/>
  <sheetViews>
    <sheetView showZeros="0" view="pageBreakPreview" topLeftCell="A7" zoomScaleNormal="100" zoomScaleSheetLayoutView="100" workbookViewId="0">
      <selection activeCell="F26" sqref="F26"/>
    </sheetView>
  </sheetViews>
  <sheetFormatPr defaultRowHeight="14.25"/>
  <cols>
    <col min="1" max="1" width="4.85546875" style="86" customWidth="1"/>
    <col min="2" max="2" width="28.85546875" style="92" customWidth="1"/>
    <col min="3" max="3" width="24.7109375" style="92" customWidth="1"/>
    <col min="4" max="4" width="16.7109375" style="86" customWidth="1"/>
    <col min="5" max="256" width="9.140625" style="86"/>
    <col min="257" max="257" width="4.85546875" style="86" customWidth="1"/>
    <col min="258" max="258" width="28.85546875" style="86" customWidth="1"/>
    <col min="259" max="259" width="24.7109375" style="86" customWidth="1"/>
    <col min="260" max="260" width="16.7109375" style="86" customWidth="1"/>
    <col min="261" max="512" width="9.140625" style="86"/>
    <col min="513" max="513" width="4.85546875" style="86" customWidth="1"/>
    <col min="514" max="514" width="28.85546875" style="86" customWidth="1"/>
    <col min="515" max="515" width="24.7109375" style="86" customWidth="1"/>
    <col min="516" max="516" width="16.7109375" style="86" customWidth="1"/>
    <col min="517" max="768" width="9.140625" style="86"/>
    <col min="769" max="769" width="4.85546875" style="86" customWidth="1"/>
    <col min="770" max="770" width="28.85546875" style="86" customWidth="1"/>
    <col min="771" max="771" width="24.7109375" style="86" customWidth="1"/>
    <col min="772" max="772" width="16.7109375" style="86" customWidth="1"/>
    <col min="773" max="1024" width="9.140625" style="86"/>
    <col min="1025" max="1025" width="4.85546875" style="86" customWidth="1"/>
    <col min="1026" max="1026" width="28.85546875" style="86" customWidth="1"/>
    <col min="1027" max="1027" width="24.7109375" style="86" customWidth="1"/>
    <col min="1028" max="1028" width="16.7109375" style="86" customWidth="1"/>
    <col min="1029" max="1280" width="9.140625" style="86"/>
    <col min="1281" max="1281" width="4.85546875" style="86" customWidth="1"/>
    <col min="1282" max="1282" width="28.85546875" style="86" customWidth="1"/>
    <col min="1283" max="1283" width="24.7109375" style="86" customWidth="1"/>
    <col min="1284" max="1284" width="16.7109375" style="86" customWidth="1"/>
    <col min="1285" max="1536" width="9.140625" style="86"/>
    <col min="1537" max="1537" width="4.85546875" style="86" customWidth="1"/>
    <col min="1538" max="1538" width="28.85546875" style="86" customWidth="1"/>
    <col min="1539" max="1539" width="24.7109375" style="86" customWidth="1"/>
    <col min="1540" max="1540" width="16.7109375" style="86" customWidth="1"/>
    <col min="1541" max="1792" width="9.140625" style="86"/>
    <col min="1793" max="1793" width="4.85546875" style="86" customWidth="1"/>
    <col min="1794" max="1794" width="28.85546875" style="86" customWidth="1"/>
    <col min="1795" max="1795" width="24.7109375" style="86" customWidth="1"/>
    <col min="1796" max="1796" width="16.7109375" style="86" customWidth="1"/>
    <col min="1797" max="2048" width="9.140625" style="86"/>
    <col min="2049" max="2049" width="4.85546875" style="86" customWidth="1"/>
    <col min="2050" max="2050" width="28.85546875" style="86" customWidth="1"/>
    <col min="2051" max="2051" width="24.7109375" style="86" customWidth="1"/>
    <col min="2052" max="2052" width="16.7109375" style="86" customWidth="1"/>
    <col min="2053" max="2304" width="9.140625" style="86"/>
    <col min="2305" max="2305" width="4.85546875" style="86" customWidth="1"/>
    <col min="2306" max="2306" width="28.85546875" style="86" customWidth="1"/>
    <col min="2307" max="2307" width="24.7109375" style="86" customWidth="1"/>
    <col min="2308" max="2308" width="16.7109375" style="86" customWidth="1"/>
    <col min="2309" max="2560" width="9.140625" style="86"/>
    <col min="2561" max="2561" width="4.85546875" style="86" customWidth="1"/>
    <col min="2562" max="2562" width="28.85546875" style="86" customWidth="1"/>
    <col min="2563" max="2563" width="24.7109375" style="86" customWidth="1"/>
    <col min="2564" max="2564" width="16.7109375" style="86" customWidth="1"/>
    <col min="2565" max="2816" width="9.140625" style="86"/>
    <col min="2817" max="2817" width="4.85546875" style="86" customWidth="1"/>
    <col min="2818" max="2818" width="28.85546875" style="86" customWidth="1"/>
    <col min="2819" max="2819" width="24.7109375" style="86" customWidth="1"/>
    <col min="2820" max="2820" width="16.7109375" style="86" customWidth="1"/>
    <col min="2821" max="3072" width="9.140625" style="86"/>
    <col min="3073" max="3073" width="4.85546875" style="86" customWidth="1"/>
    <col min="3074" max="3074" width="28.85546875" style="86" customWidth="1"/>
    <col min="3075" max="3075" width="24.7109375" style="86" customWidth="1"/>
    <col min="3076" max="3076" width="16.7109375" style="86" customWidth="1"/>
    <col min="3077" max="3328" width="9.140625" style="86"/>
    <col min="3329" max="3329" width="4.85546875" style="86" customWidth="1"/>
    <col min="3330" max="3330" width="28.85546875" style="86" customWidth="1"/>
    <col min="3331" max="3331" width="24.7109375" style="86" customWidth="1"/>
    <col min="3332" max="3332" width="16.7109375" style="86" customWidth="1"/>
    <col min="3333" max="3584" width="9.140625" style="86"/>
    <col min="3585" max="3585" width="4.85546875" style="86" customWidth="1"/>
    <col min="3586" max="3586" width="28.85546875" style="86" customWidth="1"/>
    <col min="3587" max="3587" width="24.7109375" style="86" customWidth="1"/>
    <col min="3588" max="3588" width="16.7109375" style="86" customWidth="1"/>
    <col min="3589" max="3840" width="9.140625" style="86"/>
    <col min="3841" max="3841" width="4.85546875" style="86" customWidth="1"/>
    <col min="3842" max="3842" width="28.85546875" style="86" customWidth="1"/>
    <col min="3843" max="3843" width="24.7109375" style="86" customWidth="1"/>
    <col min="3844" max="3844" width="16.7109375" style="86" customWidth="1"/>
    <col min="3845" max="4096" width="9.140625" style="86"/>
    <col min="4097" max="4097" width="4.85546875" style="86" customWidth="1"/>
    <col min="4098" max="4098" width="28.85546875" style="86" customWidth="1"/>
    <col min="4099" max="4099" width="24.7109375" style="86" customWidth="1"/>
    <col min="4100" max="4100" width="16.7109375" style="86" customWidth="1"/>
    <col min="4101" max="4352" width="9.140625" style="86"/>
    <col min="4353" max="4353" width="4.85546875" style="86" customWidth="1"/>
    <col min="4354" max="4354" width="28.85546875" style="86" customWidth="1"/>
    <col min="4355" max="4355" width="24.7109375" style="86" customWidth="1"/>
    <col min="4356" max="4356" width="16.7109375" style="86" customWidth="1"/>
    <col min="4357" max="4608" width="9.140625" style="86"/>
    <col min="4609" max="4609" width="4.85546875" style="86" customWidth="1"/>
    <col min="4610" max="4610" width="28.85546875" style="86" customWidth="1"/>
    <col min="4611" max="4611" width="24.7109375" style="86" customWidth="1"/>
    <col min="4612" max="4612" width="16.7109375" style="86" customWidth="1"/>
    <col min="4613" max="4864" width="9.140625" style="86"/>
    <col min="4865" max="4865" width="4.85546875" style="86" customWidth="1"/>
    <col min="4866" max="4866" width="28.85546875" style="86" customWidth="1"/>
    <col min="4867" max="4867" width="24.7109375" style="86" customWidth="1"/>
    <col min="4868" max="4868" width="16.7109375" style="86" customWidth="1"/>
    <col min="4869" max="5120" width="9.140625" style="86"/>
    <col min="5121" max="5121" width="4.85546875" style="86" customWidth="1"/>
    <col min="5122" max="5122" width="28.85546875" style="86" customWidth="1"/>
    <col min="5123" max="5123" width="24.7109375" style="86" customWidth="1"/>
    <col min="5124" max="5124" width="16.7109375" style="86" customWidth="1"/>
    <col min="5125" max="5376" width="9.140625" style="86"/>
    <col min="5377" max="5377" width="4.85546875" style="86" customWidth="1"/>
    <col min="5378" max="5378" width="28.85546875" style="86" customWidth="1"/>
    <col min="5379" max="5379" width="24.7109375" style="86" customWidth="1"/>
    <col min="5380" max="5380" width="16.7109375" style="86" customWidth="1"/>
    <col min="5381" max="5632" width="9.140625" style="86"/>
    <col min="5633" max="5633" width="4.85546875" style="86" customWidth="1"/>
    <col min="5634" max="5634" width="28.85546875" style="86" customWidth="1"/>
    <col min="5635" max="5635" width="24.7109375" style="86" customWidth="1"/>
    <col min="5636" max="5636" width="16.7109375" style="86" customWidth="1"/>
    <col min="5637" max="5888" width="9.140625" style="86"/>
    <col min="5889" max="5889" width="4.85546875" style="86" customWidth="1"/>
    <col min="5890" max="5890" width="28.85546875" style="86" customWidth="1"/>
    <col min="5891" max="5891" width="24.7109375" style="86" customWidth="1"/>
    <col min="5892" max="5892" width="16.7109375" style="86" customWidth="1"/>
    <col min="5893" max="6144" width="9.140625" style="86"/>
    <col min="6145" max="6145" width="4.85546875" style="86" customWidth="1"/>
    <col min="6146" max="6146" width="28.85546875" style="86" customWidth="1"/>
    <col min="6147" max="6147" width="24.7109375" style="86" customWidth="1"/>
    <col min="6148" max="6148" width="16.7109375" style="86" customWidth="1"/>
    <col min="6149" max="6400" width="9.140625" style="86"/>
    <col min="6401" max="6401" width="4.85546875" style="86" customWidth="1"/>
    <col min="6402" max="6402" width="28.85546875" style="86" customWidth="1"/>
    <col min="6403" max="6403" width="24.7109375" style="86" customWidth="1"/>
    <col min="6404" max="6404" width="16.7109375" style="86" customWidth="1"/>
    <col min="6405" max="6656" width="9.140625" style="86"/>
    <col min="6657" max="6657" width="4.85546875" style="86" customWidth="1"/>
    <col min="6658" max="6658" width="28.85546875" style="86" customWidth="1"/>
    <col min="6659" max="6659" width="24.7109375" style="86" customWidth="1"/>
    <col min="6660" max="6660" width="16.7109375" style="86" customWidth="1"/>
    <col min="6661" max="6912" width="9.140625" style="86"/>
    <col min="6913" max="6913" width="4.85546875" style="86" customWidth="1"/>
    <col min="6914" max="6914" width="28.85546875" style="86" customWidth="1"/>
    <col min="6915" max="6915" width="24.7109375" style="86" customWidth="1"/>
    <col min="6916" max="6916" width="16.7109375" style="86" customWidth="1"/>
    <col min="6917" max="7168" width="9.140625" style="86"/>
    <col min="7169" max="7169" width="4.85546875" style="86" customWidth="1"/>
    <col min="7170" max="7170" width="28.85546875" style="86" customWidth="1"/>
    <col min="7171" max="7171" width="24.7109375" style="86" customWidth="1"/>
    <col min="7172" max="7172" width="16.7109375" style="86" customWidth="1"/>
    <col min="7173" max="7424" width="9.140625" style="86"/>
    <col min="7425" max="7425" width="4.85546875" style="86" customWidth="1"/>
    <col min="7426" max="7426" width="28.85546875" style="86" customWidth="1"/>
    <col min="7427" max="7427" width="24.7109375" style="86" customWidth="1"/>
    <col min="7428" max="7428" width="16.7109375" style="86" customWidth="1"/>
    <col min="7429" max="7680" width="9.140625" style="86"/>
    <col min="7681" max="7681" width="4.85546875" style="86" customWidth="1"/>
    <col min="7682" max="7682" width="28.85546875" style="86" customWidth="1"/>
    <col min="7683" max="7683" width="24.7109375" style="86" customWidth="1"/>
    <col min="7684" max="7684" width="16.7109375" style="86" customWidth="1"/>
    <col min="7685" max="7936" width="9.140625" style="86"/>
    <col min="7937" max="7937" width="4.85546875" style="86" customWidth="1"/>
    <col min="7938" max="7938" width="28.85546875" style="86" customWidth="1"/>
    <col min="7939" max="7939" width="24.7109375" style="86" customWidth="1"/>
    <col min="7940" max="7940" width="16.7109375" style="86" customWidth="1"/>
    <col min="7941" max="8192" width="9.140625" style="86"/>
    <col min="8193" max="8193" width="4.85546875" style="86" customWidth="1"/>
    <col min="8194" max="8194" width="28.85546875" style="86" customWidth="1"/>
    <col min="8195" max="8195" width="24.7109375" style="86" customWidth="1"/>
    <col min="8196" max="8196" width="16.7109375" style="86" customWidth="1"/>
    <col min="8197" max="8448" width="9.140625" style="86"/>
    <col min="8449" max="8449" width="4.85546875" style="86" customWidth="1"/>
    <col min="8450" max="8450" width="28.85546875" style="86" customWidth="1"/>
    <col min="8451" max="8451" width="24.7109375" style="86" customWidth="1"/>
    <col min="8452" max="8452" width="16.7109375" style="86" customWidth="1"/>
    <col min="8453" max="8704" width="9.140625" style="86"/>
    <col min="8705" max="8705" width="4.85546875" style="86" customWidth="1"/>
    <col min="8706" max="8706" width="28.85546875" style="86" customWidth="1"/>
    <col min="8707" max="8707" width="24.7109375" style="86" customWidth="1"/>
    <col min="8708" max="8708" width="16.7109375" style="86" customWidth="1"/>
    <col min="8709" max="8960" width="9.140625" style="86"/>
    <col min="8961" max="8961" width="4.85546875" style="86" customWidth="1"/>
    <col min="8962" max="8962" width="28.85546875" style="86" customWidth="1"/>
    <col min="8963" max="8963" width="24.7109375" style="86" customWidth="1"/>
    <col min="8964" max="8964" width="16.7109375" style="86" customWidth="1"/>
    <col min="8965" max="9216" width="9.140625" style="86"/>
    <col min="9217" max="9217" width="4.85546875" style="86" customWidth="1"/>
    <col min="9218" max="9218" width="28.85546875" style="86" customWidth="1"/>
    <col min="9219" max="9219" width="24.7109375" style="86" customWidth="1"/>
    <col min="9220" max="9220" width="16.7109375" style="86" customWidth="1"/>
    <col min="9221" max="9472" width="9.140625" style="86"/>
    <col min="9473" max="9473" width="4.85546875" style="86" customWidth="1"/>
    <col min="9474" max="9474" width="28.85546875" style="86" customWidth="1"/>
    <col min="9475" max="9475" width="24.7109375" style="86" customWidth="1"/>
    <col min="9476" max="9476" width="16.7109375" style="86" customWidth="1"/>
    <col min="9477" max="9728" width="9.140625" style="86"/>
    <col min="9729" max="9729" width="4.85546875" style="86" customWidth="1"/>
    <col min="9730" max="9730" width="28.85546875" style="86" customWidth="1"/>
    <col min="9731" max="9731" width="24.7109375" style="86" customWidth="1"/>
    <col min="9732" max="9732" width="16.7109375" style="86" customWidth="1"/>
    <col min="9733" max="9984" width="9.140625" style="86"/>
    <col min="9985" max="9985" width="4.85546875" style="86" customWidth="1"/>
    <col min="9986" max="9986" width="28.85546875" style="86" customWidth="1"/>
    <col min="9987" max="9987" width="24.7109375" style="86" customWidth="1"/>
    <col min="9988" max="9988" width="16.7109375" style="86" customWidth="1"/>
    <col min="9989" max="10240" width="9.140625" style="86"/>
    <col min="10241" max="10241" width="4.85546875" style="86" customWidth="1"/>
    <col min="10242" max="10242" width="28.85546875" style="86" customWidth="1"/>
    <col min="10243" max="10243" width="24.7109375" style="86" customWidth="1"/>
    <col min="10244" max="10244" width="16.7109375" style="86" customWidth="1"/>
    <col min="10245" max="10496" width="9.140625" style="86"/>
    <col min="10497" max="10497" width="4.85546875" style="86" customWidth="1"/>
    <col min="10498" max="10498" width="28.85546875" style="86" customWidth="1"/>
    <col min="10499" max="10499" width="24.7109375" style="86" customWidth="1"/>
    <col min="10500" max="10500" width="16.7109375" style="86" customWidth="1"/>
    <col min="10501" max="10752" width="9.140625" style="86"/>
    <col min="10753" max="10753" width="4.85546875" style="86" customWidth="1"/>
    <col min="10754" max="10754" width="28.85546875" style="86" customWidth="1"/>
    <col min="10755" max="10755" width="24.7109375" style="86" customWidth="1"/>
    <col min="10756" max="10756" width="16.7109375" style="86" customWidth="1"/>
    <col min="10757" max="11008" width="9.140625" style="86"/>
    <col min="11009" max="11009" width="4.85546875" style="86" customWidth="1"/>
    <col min="11010" max="11010" width="28.85546875" style="86" customWidth="1"/>
    <col min="11011" max="11011" width="24.7109375" style="86" customWidth="1"/>
    <col min="11012" max="11012" width="16.7109375" style="86" customWidth="1"/>
    <col min="11013" max="11264" width="9.140625" style="86"/>
    <col min="11265" max="11265" width="4.85546875" style="86" customWidth="1"/>
    <col min="11266" max="11266" width="28.85546875" style="86" customWidth="1"/>
    <col min="11267" max="11267" width="24.7109375" style="86" customWidth="1"/>
    <col min="11268" max="11268" width="16.7109375" style="86" customWidth="1"/>
    <col min="11269" max="11520" width="9.140625" style="86"/>
    <col min="11521" max="11521" width="4.85546875" style="86" customWidth="1"/>
    <col min="11522" max="11522" width="28.85546875" style="86" customWidth="1"/>
    <col min="11523" max="11523" width="24.7109375" style="86" customWidth="1"/>
    <col min="11524" max="11524" width="16.7109375" style="86" customWidth="1"/>
    <col min="11525" max="11776" width="9.140625" style="86"/>
    <col min="11777" max="11777" width="4.85546875" style="86" customWidth="1"/>
    <col min="11778" max="11778" width="28.85546875" style="86" customWidth="1"/>
    <col min="11779" max="11779" width="24.7109375" style="86" customWidth="1"/>
    <col min="11780" max="11780" width="16.7109375" style="86" customWidth="1"/>
    <col min="11781" max="12032" width="9.140625" style="86"/>
    <col min="12033" max="12033" width="4.85546875" style="86" customWidth="1"/>
    <col min="12034" max="12034" width="28.85546875" style="86" customWidth="1"/>
    <col min="12035" max="12035" width="24.7109375" style="86" customWidth="1"/>
    <col min="12036" max="12036" width="16.7109375" style="86" customWidth="1"/>
    <col min="12037" max="12288" width="9.140625" style="86"/>
    <col min="12289" max="12289" width="4.85546875" style="86" customWidth="1"/>
    <col min="12290" max="12290" width="28.85546875" style="86" customWidth="1"/>
    <col min="12291" max="12291" width="24.7109375" style="86" customWidth="1"/>
    <col min="12292" max="12292" width="16.7109375" style="86" customWidth="1"/>
    <col min="12293" max="12544" width="9.140625" style="86"/>
    <col min="12545" max="12545" width="4.85546875" style="86" customWidth="1"/>
    <col min="12546" max="12546" width="28.85546875" style="86" customWidth="1"/>
    <col min="12547" max="12547" width="24.7109375" style="86" customWidth="1"/>
    <col min="12548" max="12548" width="16.7109375" style="86" customWidth="1"/>
    <col min="12549" max="12800" width="9.140625" style="86"/>
    <col min="12801" max="12801" width="4.85546875" style="86" customWidth="1"/>
    <col min="12802" max="12802" width="28.85546875" style="86" customWidth="1"/>
    <col min="12803" max="12803" width="24.7109375" style="86" customWidth="1"/>
    <col min="12804" max="12804" width="16.7109375" style="86" customWidth="1"/>
    <col min="12805" max="13056" width="9.140625" style="86"/>
    <col min="13057" max="13057" width="4.85546875" style="86" customWidth="1"/>
    <col min="13058" max="13058" width="28.85546875" style="86" customWidth="1"/>
    <col min="13059" max="13059" width="24.7109375" style="86" customWidth="1"/>
    <col min="13060" max="13060" width="16.7109375" style="86" customWidth="1"/>
    <col min="13061" max="13312" width="9.140625" style="86"/>
    <col min="13313" max="13313" width="4.85546875" style="86" customWidth="1"/>
    <col min="13314" max="13314" width="28.85546875" style="86" customWidth="1"/>
    <col min="13315" max="13315" width="24.7109375" style="86" customWidth="1"/>
    <col min="13316" max="13316" width="16.7109375" style="86" customWidth="1"/>
    <col min="13317" max="13568" width="9.140625" style="86"/>
    <col min="13569" max="13569" width="4.85546875" style="86" customWidth="1"/>
    <col min="13570" max="13570" width="28.85546875" style="86" customWidth="1"/>
    <col min="13571" max="13571" width="24.7109375" style="86" customWidth="1"/>
    <col min="13572" max="13572" width="16.7109375" style="86" customWidth="1"/>
    <col min="13573" max="13824" width="9.140625" style="86"/>
    <col min="13825" max="13825" width="4.85546875" style="86" customWidth="1"/>
    <col min="13826" max="13826" width="28.85546875" style="86" customWidth="1"/>
    <col min="13827" max="13827" width="24.7109375" style="86" customWidth="1"/>
    <col min="13828" max="13828" width="16.7109375" style="86" customWidth="1"/>
    <col min="13829" max="14080" width="9.140625" style="86"/>
    <col min="14081" max="14081" width="4.85546875" style="86" customWidth="1"/>
    <col min="14082" max="14082" width="28.85546875" style="86" customWidth="1"/>
    <col min="14083" max="14083" width="24.7109375" style="86" customWidth="1"/>
    <col min="14084" max="14084" width="16.7109375" style="86" customWidth="1"/>
    <col min="14085" max="14336" width="9.140625" style="86"/>
    <col min="14337" max="14337" width="4.85546875" style="86" customWidth="1"/>
    <col min="14338" max="14338" width="28.85546875" style="86" customWidth="1"/>
    <col min="14339" max="14339" width="24.7109375" style="86" customWidth="1"/>
    <col min="14340" max="14340" width="16.7109375" style="86" customWidth="1"/>
    <col min="14341" max="14592" width="9.140625" style="86"/>
    <col min="14593" max="14593" width="4.85546875" style="86" customWidth="1"/>
    <col min="14594" max="14594" width="28.85546875" style="86" customWidth="1"/>
    <col min="14595" max="14595" width="24.7109375" style="86" customWidth="1"/>
    <col min="14596" max="14596" width="16.7109375" style="86" customWidth="1"/>
    <col min="14597" max="14848" width="9.140625" style="86"/>
    <col min="14849" max="14849" width="4.85546875" style="86" customWidth="1"/>
    <col min="14850" max="14850" width="28.85546875" style="86" customWidth="1"/>
    <col min="14851" max="14851" width="24.7109375" style="86" customWidth="1"/>
    <col min="14852" max="14852" width="16.7109375" style="86" customWidth="1"/>
    <col min="14853" max="15104" width="9.140625" style="86"/>
    <col min="15105" max="15105" width="4.85546875" style="86" customWidth="1"/>
    <col min="15106" max="15106" width="28.85546875" style="86" customWidth="1"/>
    <col min="15107" max="15107" width="24.7109375" style="86" customWidth="1"/>
    <col min="15108" max="15108" width="16.7109375" style="86" customWidth="1"/>
    <col min="15109" max="15360" width="9.140625" style="86"/>
    <col min="15361" max="15361" width="4.85546875" style="86" customWidth="1"/>
    <col min="15362" max="15362" width="28.85546875" style="86" customWidth="1"/>
    <col min="15363" max="15363" width="24.7109375" style="86" customWidth="1"/>
    <col min="15364" max="15364" width="16.7109375" style="86" customWidth="1"/>
    <col min="15365" max="15616" width="9.140625" style="86"/>
    <col min="15617" max="15617" width="4.85546875" style="86" customWidth="1"/>
    <col min="15618" max="15618" width="28.85546875" style="86" customWidth="1"/>
    <col min="15619" max="15619" width="24.7109375" style="86" customWidth="1"/>
    <col min="15620" max="15620" width="16.7109375" style="86" customWidth="1"/>
    <col min="15621" max="15872" width="9.140625" style="86"/>
    <col min="15873" max="15873" width="4.85546875" style="86" customWidth="1"/>
    <col min="15874" max="15874" width="28.85546875" style="86" customWidth="1"/>
    <col min="15875" max="15875" width="24.7109375" style="86" customWidth="1"/>
    <col min="15876" max="15876" width="16.7109375" style="86" customWidth="1"/>
    <col min="15877" max="16128" width="9.140625" style="86"/>
    <col min="16129" max="16129" width="4.85546875" style="86" customWidth="1"/>
    <col min="16130" max="16130" width="28.85546875" style="86" customWidth="1"/>
    <col min="16131" max="16131" width="24.7109375" style="86" customWidth="1"/>
    <col min="16132" max="16132" width="16.7109375" style="86" customWidth="1"/>
    <col min="16133" max="16384" width="9.140625" style="86"/>
  </cols>
  <sheetData>
    <row r="1" spans="1:3" ht="26.25" customHeight="1">
      <c r="A1" s="84"/>
      <c r="B1" s="85"/>
      <c r="C1" s="86"/>
    </row>
    <row r="2" spans="1:3" ht="17.25" customHeight="1">
      <c r="A2" s="84"/>
      <c r="B2" s="87"/>
      <c r="C2" s="86"/>
    </row>
    <row r="3" spans="1:3" s="90" customFormat="1" ht="18.75" customHeight="1">
      <c r="A3" s="88"/>
      <c r="B3" s="89"/>
    </row>
    <row r="4" spans="1:3" ht="9.75" customHeight="1">
      <c r="A4" s="91" t="s">
        <v>56</v>
      </c>
      <c r="B4" s="86"/>
      <c r="C4" s="86"/>
    </row>
    <row r="5" spans="1:3" ht="12" customHeight="1">
      <c r="A5" s="91"/>
      <c r="B5" s="86"/>
      <c r="C5" s="86"/>
    </row>
    <row r="6" spans="1:3" ht="15">
      <c r="A6" s="84"/>
    </row>
    <row r="7" spans="1:3" s="95" customFormat="1" ht="18">
      <c r="A7" s="93"/>
      <c r="B7" s="94" t="s">
        <v>188</v>
      </c>
      <c r="C7" s="94"/>
    </row>
    <row r="8" spans="1:3" ht="18" hidden="1">
      <c r="A8" s="84"/>
      <c r="B8" s="96" t="s">
        <v>189</v>
      </c>
      <c r="C8" s="96"/>
    </row>
    <row r="9" spans="1:3" ht="15">
      <c r="A9" s="84"/>
    </row>
    <row r="10" spans="1:3" ht="15">
      <c r="A10" s="84"/>
    </row>
    <row r="11" spans="1:3" s="95" customFormat="1" ht="42.75">
      <c r="A11" s="93"/>
      <c r="B11" s="97" t="s">
        <v>57</v>
      </c>
      <c r="C11" s="98" t="s">
        <v>190</v>
      </c>
    </row>
    <row r="12" spans="1:3" ht="15">
      <c r="A12" s="84"/>
      <c r="B12" s="99"/>
      <c r="C12" s="100"/>
    </row>
    <row r="13" spans="1:3" s="95" customFormat="1" ht="30" customHeight="1">
      <c r="A13" s="93"/>
      <c r="B13" s="97" t="s">
        <v>58</v>
      </c>
      <c r="C13" s="98" t="s">
        <v>191</v>
      </c>
    </row>
    <row r="14" spans="1:3" s="95" customFormat="1" ht="14.25" customHeight="1">
      <c r="A14" s="93"/>
      <c r="B14" s="97"/>
      <c r="C14" s="98" t="s">
        <v>192</v>
      </c>
    </row>
    <row r="15" spans="1:3" s="95" customFormat="1" ht="15">
      <c r="A15" s="93"/>
      <c r="B15" s="97"/>
      <c r="C15" s="101" t="s">
        <v>193</v>
      </c>
    </row>
    <row r="16" spans="1:3" ht="15">
      <c r="A16" s="84"/>
      <c r="B16" s="99"/>
      <c r="C16" s="100"/>
    </row>
    <row r="17" spans="1:4" s="95" customFormat="1" ht="15">
      <c r="A17" s="93"/>
      <c r="B17" s="97" t="s">
        <v>194</v>
      </c>
      <c r="C17" s="102" t="s">
        <v>195</v>
      </c>
    </row>
    <row r="18" spans="1:4" s="95" customFormat="1" ht="15">
      <c r="A18" s="93"/>
      <c r="B18" s="97"/>
      <c r="C18" s="97"/>
    </row>
    <row r="19" spans="1:4" s="95" customFormat="1" ht="15">
      <c r="A19" s="93"/>
      <c r="B19" s="103" t="s">
        <v>136</v>
      </c>
      <c r="C19" s="103"/>
    </row>
    <row r="20" spans="1:4" ht="15">
      <c r="A20" s="84"/>
      <c r="B20" s="104"/>
      <c r="C20" s="104"/>
    </row>
    <row r="21" spans="1:4" ht="15">
      <c r="A21" s="84"/>
      <c r="B21" s="104"/>
      <c r="C21" s="104"/>
    </row>
    <row r="22" spans="1:4" s="95" customFormat="1" ht="15.75">
      <c r="A22" s="105"/>
      <c r="B22" s="106" t="s">
        <v>196</v>
      </c>
      <c r="C22" s="106"/>
    </row>
    <row r="23" spans="1:4" ht="15">
      <c r="A23" s="107"/>
      <c r="B23" s="104"/>
      <c r="C23" s="104"/>
    </row>
    <row r="24" spans="1:4" s="110" customFormat="1" ht="15">
      <c r="A24" s="108" t="s">
        <v>197</v>
      </c>
      <c r="B24" s="380" t="s">
        <v>198</v>
      </c>
      <c r="C24" s="380"/>
      <c r="D24" s="109" t="s">
        <v>199</v>
      </c>
    </row>
    <row r="25" spans="1:4" ht="15">
      <c r="A25" s="107"/>
      <c r="B25" s="104"/>
      <c r="C25" s="104"/>
    </row>
    <row r="26" spans="1:4" s="95" customFormat="1" ht="15">
      <c r="A26" s="93" t="s">
        <v>200</v>
      </c>
      <c r="B26" s="111" t="s">
        <v>201</v>
      </c>
      <c r="C26" s="111"/>
      <c r="D26" s="112">
        <f>D.Moč!F94</f>
        <v>0</v>
      </c>
    </row>
    <row r="27" spans="1:4" s="95" customFormat="1" ht="15">
      <c r="A27" s="93"/>
      <c r="B27" s="111"/>
      <c r="C27" s="111"/>
    </row>
    <row r="28" spans="1:4" s="95" customFormat="1" ht="15">
      <c r="A28" s="93" t="s">
        <v>202</v>
      </c>
      <c r="B28" s="111" t="s">
        <v>203</v>
      </c>
      <c r="C28" s="111"/>
      <c r="D28" s="112">
        <f>'D.Mala napetost'!F57</f>
        <v>0</v>
      </c>
    </row>
    <row r="29" spans="1:4" s="95" customFormat="1" ht="15">
      <c r="A29" s="93"/>
      <c r="B29" s="111"/>
      <c r="C29" s="111"/>
      <c r="D29" s="112"/>
    </row>
    <row r="30" spans="1:4" s="95" customFormat="1" ht="15">
      <c r="A30" s="93" t="s">
        <v>204</v>
      </c>
      <c r="B30" s="111" t="s">
        <v>205</v>
      </c>
      <c r="C30" s="111"/>
      <c r="D30" s="112">
        <f>D.RAZNO!F17</f>
        <v>0</v>
      </c>
    </row>
    <row r="31" spans="1:4" s="95" customFormat="1" ht="9" customHeight="1">
      <c r="B31" s="111"/>
      <c r="C31" s="111"/>
      <c r="D31" s="112"/>
    </row>
    <row r="32" spans="1:4" s="95" customFormat="1">
      <c r="B32" s="111"/>
      <c r="C32" s="111"/>
      <c r="D32" s="112"/>
    </row>
    <row r="33" spans="1:4" s="115" customFormat="1" ht="5.0999999999999996" customHeight="1">
      <c r="A33" s="113"/>
      <c r="B33" s="113"/>
      <c r="C33" s="113"/>
      <c r="D33" s="114"/>
    </row>
    <row r="34" spans="1:4" s="120" customFormat="1" ht="15.75">
      <c r="A34" s="116"/>
      <c r="B34" s="117" t="s">
        <v>206</v>
      </c>
      <c r="C34" s="118"/>
      <c r="D34" s="119">
        <f>SUM(D25:D32)</f>
        <v>0</v>
      </c>
    </row>
    <row r="35" spans="1:4" s="115" customFormat="1" ht="5.0999999999999996" customHeight="1">
      <c r="A35" s="113"/>
      <c r="B35" s="113"/>
      <c r="C35" s="113"/>
      <c r="D35" s="113"/>
    </row>
    <row r="36" spans="1:4" s="95" customFormat="1" ht="6" customHeight="1">
      <c r="B36" s="111"/>
      <c r="C36" s="111"/>
    </row>
    <row r="37" spans="1:4" s="95" customFormat="1" ht="15">
      <c r="B37" s="121" t="s">
        <v>207</v>
      </c>
      <c r="C37" s="111"/>
      <c r="D37" s="119">
        <f>D34*0.22</f>
        <v>0</v>
      </c>
    </row>
    <row r="38" spans="1:4" s="95" customFormat="1" ht="6" customHeight="1">
      <c r="B38" s="111"/>
      <c r="C38" s="111"/>
    </row>
    <row r="39" spans="1:4" s="115" customFormat="1" ht="5.0999999999999996" customHeight="1">
      <c r="A39" s="113"/>
      <c r="B39" s="113"/>
      <c r="C39" s="113"/>
      <c r="D39" s="114"/>
    </row>
    <row r="40" spans="1:4" s="120" customFormat="1" ht="15.75">
      <c r="A40" s="116"/>
      <c r="B40" s="117" t="s">
        <v>208</v>
      </c>
      <c r="C40" s="118"/>
      <c r="D40" s="119">
        <f>D34+D37</f>
        <v>0</v>
      </c>
    </row>
    <row r="41" spans="1:4" s="115" customFormat="1" ht="5.0999999999999996" customHeight="1">
      <c r="A41" s="113"/>
      <c r="B41" s="113"/>
      <c r="C41" s="113"/>
      <c r="D41" s="113"/>
    </row>
  </sheetData>
  <mergeCells count="1">
    <mergeCell ref="B24:C24"/>
  </mergeCells>
  <pageMargins left="0.70866141732283472" right="0.70866141732283472" top="0.74803149606299213" bottom="0.74803149606299213" header="0.31496062992125984" footer="0.31496062992125984"/>
  <pageSetup paperSize="9" scale="82" orientation="portrait" r:id="rId1"/>
  <headerFooter alignWithMargins="0">
    <oddFooter>Stran &amp;P od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3232E-4C68-403F-94AF-B96CDBB849C4}">
  <sheetPr>
    <tabColor theme="7" tint="0.39997558519241921"/>
  </sheetPr>
  <dimension ref="A1:F100"/>
  <sheetViews>
    <sheetView showZeros="0" view="pageBreakPreview" topLeftCell="A66" zoomScaleNormal="100" zoomScaleSheetLayoutView="100" workbookViewId="0">
      <selection activeCell="E89" sqref="E9:E89"/>
    </sheetView>
  </sheetViews>
  <sheetFormatPr defaultRowHeight="12.75"/>
  <cols>
    <col min="1" max="1" width="5.7109375" style="181" customWidth="1"/>
    <col min="2" max="2" width="58.5703125" style="167" customWidth="1"/>
    <col min="3" max="3" width="6.7109375" style="166" customWidth="1"/>
    <col min="4" max="4" width="5.7109375" style="167" customWidth="1"/>
    <col min="5" max="5" width="12.7109375" style="169" customWidth="1"/>
    <col min="6" max="6" width="15.7109375" style="180" customWidth="1"/>
    <col min="7" max="256" width="9.140625" style="167"/>
    <col min="257" max="257" width="5.7109375" style="167" customWidth="1"/>
    <col min="258" max="258" width="58.5703125" style="167" customWidth="1"/>
    <col min="259" max="259" width="6.7109375" style="167" customWidth="1"/>
    <col min="260" max="260" width="5.7109375" style="167" customWidth="1"/>
    <col min="261" max="261" width="12.7109375" style="167" customWidth="1"/>
    <col min="262" max="262" width="15.7109375" style="167" customWidth="1"/>
    <col min="263" max="512" width="9.140625" style="167"/>
    <col min="513" max="513" width="5.7109375" style="167" customWidth="1"/>
    <col min="514" max="514" width="58.5703125" style="167" customWidth="1"/>
    <col min="515" max="515" width="6.7109375" style="167" customWidth="1"/>
    <col min="516" max="516" width="5.7109375" style="167" customWidth="1"/>
    <col min="517" max="517" width="12.7109375" style="167" customWidth="1"/>
    <col min="518" max="518" width="15.7109375" style="167" customWidth="1"/>
    <col min="519" max="768" width="9.140625" style="167"/>
    <col min="769" max="769" width="5.7109375" style="167" customWidth="1"/>
    <col min="770" max="770" width="58.5703125" style="167" customWidth="1"/>
    <col min="771" max="771" width="6.7109375" style="167" customWidth="1"/>
    <col min="772" max="772" width="5.7109375" style="167" customWidth="1"/>
    <col min="773" max="773" width="12.7109375" style="167" customWidth="1"/>
    <col min="774" max="774" width="15.7109375" style="167" customWidth="1"/>
    <col min="775" max="1024" width="9.140625" style="167"/>
    <col min="1025" max="1025" width="5.7109375" style="167" customWidth="1"/>
    <col min="1026" max="1026" width="58.5703125" style="167" customWidth="1"/>
    <col min="1027" max="1027" width="6.7109375" style="167" customWidth="1"/>
    <col min="1028" max="1028" width="5.7109375" style="167" customWidth="1"/>
    <col min="1029" max="1029" width="12.7109375" style="167" customWidth="1"/>
    <col min="1030" max="1030" width="15.7109375" style="167" customWidth="1"/>
    <col min="1031" max="1280" width="9.140625" style="167"/>
    <col min="1281" max="1281" width="5.7109375" style="167" customWidth="1"/>
    <col min="1282" max="1282" width="58.5703125" style="167" customWidth="1"/>
    <col min="1283" max="1283" width="6.7109375" style="167" customWidth="1"/>
    <col min="1284" max="1284" width="5.7109375" style="167" customWidth="1"/>
    <col min="1285" max="1285" width="12.7109375" style="167" customWidth="1"/>
    <col min="1286" max="1286" width="15.7109375" style="167" customWidth="1"/>
    <col min="1287" max="1536" width="9.140625" style="167"/>
    <col min="1537" max="1537" width="5.7109375" style="167" customWidth="1"/>
    <col min="1538" max="1538" width="58.5703125" style="167" customWidth="1"/>
    <col min="1539" max="1539" width="6.7109375" style="167" customWidth="1"/>
    <col min="1540" max="1540" width="5.7109375" style="167" customWidth="1"/>
    <col min="1541" max="1541" width="12.7109375" style="167" customWidth="1"/>
    <col min="1542" max="1542" width="15.7109375" style="167" customWidth="1"/>
    <col min="1543" max="1792" width="9.140625" style="167"/>
    <col min="1793" max="1793" width="5.7109375" style="167" customWidth="1"/>
    <col min="1794" max="1794" width="58.5703125" style="167" customWidth="1"/>
    <col min="1795" max="1795" width="6.7109375" style="167" customWidth="1"/>
    <col min="1796" max="1796" width="5.7109375" style="167" customWidth="1"/>
    <col min="1797" max="1797" width="12.7109375" style="167" customWidth="1"/>
    <col min="1798" max="1798" width="15.7109375" style="167" customWidth="1"/>
    <col min="1799" max="2048" width="9.140625" style="167"/>
    <col min="2049" max="2049" width="5.7109375" style="167" customWidth="1"/>
    <col min="2050" max="2050" width="58.5703125" style="167" customWidth="1"/>
    <col min="2051" max="2051" width="6.7109375" style="167" customWidth="1"/>
    <col min="2052" max="2052" width="5.7109375" style="167" customWidth="1"/>
    <col min="2053" max="2053" width="12.7109375" style="167" customWidth="1"/>
    <col min="2054" max="2054" width="15.7109375" style="167" customWidth="1"/>
    <col min="2055" max="2304" width="9.140625" style="167"/>
    <col min="2305" max="2305" width="5.7109375" style="167" customWidth="1"/>
    <col min="2306" max="2306" width="58.5703125" style="167" customWidth="1"/>
    <col min="2307" max="2307" width="6.7109375" style="167" customWidth="1"/>
    <col min="2308" max="2308" width="5.7109375" style="167" customWidth="1"/>
    <col min="2309" max="2309" width="12.7109375" style="167" customWidth="1"/>
    <col min="2310" max="2310" width="15.7109375" style="167" customWidth="1"/>
    <col min="2311" max="2560" width="9.140625" style="167"/>
    <col min="2561" max="2561" width="5.7109375" style="167" customWidth="1"/>
    <col min="2562" max="2562" width="58.5703125" style="167" customWidth="1"/>
    <col min="2563" max="2563" width="6.7109375" style="167" customWidth="1"/>
    <col min="2564" max="2564" width="5.7109375" style="167" customWidth="1"/>
    <col min="2565" max="2565" width="12.7109375" style="167" customWidth="1"/>
    <col min="2566" max="2566" width="15.7109375" style="167" customWidth="1"/>
    <col min="2567" max="2816" width="9.140625" style="167"/>
    <col min="2817" max="2817" width="5.7109375" style="167" customWidth="1"/>
    <col min="2818" max="2818" width="58.5703125" style="167" customWidth="1"/>
    <col min="2819" max="2819" width="6.7109375" style="167" customWidth="1"/>
    <col min="2820" max="2820" width="5.7109375" style="167" customWidth="1"/>
    <col min="2821" max="2821" width="12.7109375" style="167" customWidth="1"/>
    <col min="2822" max="2822" width="15.7109375" style="167" customWidth="1"/>
    <col min="2823" max="3072" width="9.140625" style="167"/>
    <col min="3073" max="3073" width="5.7109375" style="167" customWidth="1"/>
    <col min="3074" max="3074" width="58.5703125" style="167" customWidth="1"/>
    <col min="3075" max="3075" width="6.7109375" style="167" customWidth="1"/>
    <col min="3076" max="3076" width="5.7109375" style="167" customWidth="1"/>
    <col min="3077" max="3077" width="12.7109375" style="167" customWidth="1"/>
    <col min="3078" max="3078" width="15.7109375" style="167" customWidth="1"/>
    <col min="3079" max="3328" width="9.140625" style="167"/>
    <col min="3329" max="3329" width="5.7109375" style="167" customWidth="1"/>
    <col min="3330" max="3330" width="58.5703125" style="167" customWidth="1"/>
    <col min="3331" max="3331" width="6.7109375" style="167" customWidth="1"/>
    <col min="3332" max="3332" width="5.7109375" style="167" customWidth="1"/>
    <col min="3333" max="3333" width="12.7109375" style="167" customWidth="1"/>
    <col min="3334" max="3334" width="15.7109375" style="167" customWidth="1"/>
    <col min="3335" max="3584" width="9.140625" style="167"/>
    <col min="3585" max="3585" width="5.7109375" style="167" customWidth="1"/>
    <col min="3586" max="3586" width="58.5703125" style="167" customWidth="1"/>
    <col min="3587" max="3587" width="6.7109375" style="167" customWidth="1"/>
    <col min="3588" max="3588" width="5.7109375" style="167" customWidth="1"/>
    <col min="3589" max="3589" width="12.7109375" style="167" customWidth="1"/>
    <col min="3590" max="3590" width="15.7109375" style="167" customWidth="1"/>
    <col min="3591" max="3840" width="9.140625" style="167"/>
    <col min="3841" max="3841" width="5.7109375" style="167" customWidth="1"/>
    <col min="3842" max="3842" width="58.5703125" style="167" customWidth="1"/>
    <col min="3843" max="3843" width="6.7109375" style="167" customWidth="1"/>
    <col min="3844" max="3844" width="5.7109375" style="167" customWidth="1"/>
    <col min="3845" max="3845" width="12.7109375" style="167" customWidth="1"/>
    <col min="3846" max="3846" width="15.7109375" style="167" customWidth="1"/>
    <col min="3847" max="4096" width="9.140625" style="167"/>
    <col min="4097" max="4097" width="5.7109375" style="167" customWidth="1"/>
    <col min="4098" max="4098" width="58.5703125" style="167" customWidth="1"/>
    <col min="4099" max="4099" width="6.7109375" style="167" customWidth="1"/>
    <col min="4100" max="4100" width="5.7109375" style="167" customWidth="1"/>
    <col min="4101" max="4101" width="12.7109375" style="167" customWidth="1"/>
    <col min="4102" max="4102" width="15.7109375" style="167" customWidth="1"/>
    <col min="4103" max="4352" width="9.140625" style="167"/>
    <col min="4353" max="4353" width="5.7109375" style="167" customWidth="1"/>
    <col min="4354" max="4354" width="58.5703125" style="167" customWidth="1"/>
    <col min="4355" max="4355" width="6.7109375" style="167" customWidth="1"/>
    <col min="4356" max="4356" width="5.7109375" style="167" customWidth="1"/>
    <col min="4357" max="4357" width="12.7109375" style="167" customWidth="1"/>
    <col min="4358" max="4358" width="15.7109375" style="167" customWidth="1"/>
    <col min="4359" max="4608" width="9.140625" style="167"/>
    <col min="4609" max="4609" width="5.7109375" style="167" customWidth="1"/>
    <col min="4610" max="4610" width="58.5703125" style="167" customWidth="1"/>
    <col min="4611" max="4611" width="6.7109375" style="167" customWidth="1"/>
    <col min="4612" max="4612" width="5.7109375" style="167" customWidth="1"/>
    <col min="4613" max="4613" width="12.7109375" style="167" customWidth="1"/>
    <col min="4614" max="4614" width="15.7109375" style="167" customWidth="1"/>
    <col min="4615" max="4864" width="9.140625" style="167"/>
    <col min="4865" max="4865" width="5.7109375" style="167" customWidth="1"/>
    <col min="4866" max="4866" width="58.5703125" style="167" customWidth="1"/>
    <col min="4867" max="4867" width="6.7109375" style="167" customWidth="1"/>
    <col min="4868" max="4868" width="5.7109375" style="167" customWidth="1"/>
    <col min="4869" max="4869" width="12.7109375" style="167" customWidth="1"/>
    <col min="4870" max="4870" width="15.7109375" style="167" customWidth="1"/>
    <col min="4871" max="5120" width="9.140625" style="167"/>
    <col min="5121" max="5121" width="5.7109375" style="167" customWidth="1"/>
    <col min="5122" max="5122" width="58.5703125" style="167" customWidth="1"/>
    <col min="5123" max="5123" width="6.7109375" style="167" customWidth="1"/>
    <col min="5124" max="5124" width="5.7109375" style="167" customWidth="1"/>
    <col min="5125" max="5125" width="12.7109375" style="167" customWidth="1"/>
    <col min="5126" max="5126" width="15.7109375" style="167" customWidth="1"/>
    <col min="5127" max="5376" width="9.140625" style="167"/>
    <col min="5377" max="5377" width="5.7109375" style="167" customWidth="1"/>
    <col min="5378" max="5378" width="58.5703125" style="167" customWidth="1"/>
    <col min="5379" max="5379" width="6.7109375" style="167" customWidth="1"/>
    <col min="5380" max="5380" width="5.7109375" style="167" customWidth="1"/>
    <col min="5381" max="5381" width="12.7109375" style="167" customWidth="1"/>
    <col min="5382" max="5382" width="15.7109375" style="167" customWidth="1"/>
    <col min="5383" max="5632" width="9.140625" style="167"/>
    <col min="5633" max="5633" width="5.7109375" style="167" customWidth="1"/>
    <col min="5634" max="5634" width="58.5703125" style="167" customWidth="1"/>
    <col min="5635" max="5635" width="6.7109375" style="167" customWidth="1"/>
    <col min="5636" max="5636" width="5.7109375" style="167" customWidth="1"/>
    <col min="5637" max="5637" width="12.7109375" style="167" customWidth="1"/>
    <col min="5638" max="5638" width="15.7109375" style="167" customWidth="1"/>
    <col min="5639" max="5888" width="9.140625" style="167"/>
    <col min="5889" max="5889" width="5.7109375" style="167" customWidth="1"/>
    <col min="5890" max="5890" width="58.5703125" style="167" customWidth="1"/>
    <col min="5891" max="5891" width="6.7109375" style="167" customWidth="1"/>
    <col min="5892" max="5892" width="5.7109375" style="167" customWidth="1"/>
    <col min="5893" max="5893" width="12.7109375" style="167" customWidth="1"/>
    <col min="5894" max="5894" width="15.7109375" style="167" customWidth="1"/>
    <col min="5895" max="6144" width="9.140625" style="167"/>
    <col min="6145" max="6145" width="5.7109375" style="167" customWidth="1"/>
    <col min="6146" max="6146" width="58.5703125" style="167" customWidth="1"/>
    <col min="6147" max="6147" width="6.7109375" style="167" customWidth="1"/>
    <col min="6148" max="6148" width="5.7109375" style="167" customWidth="1"/>
    <col min="6149" max="6149" width="12.7109375" style="167" customWidth="1"/>
    <col min="6150" max="6150" width="15.7109375" style="167" customWidth="1"/>
    <col min="6151" max="6400" width="9.140625" style="167"/>
    <col min="6401" max="6401" width="5.7109375" style="167" customWidth="1"/>
    <col min="6402" max="6402" width="58.5703125" style="167" customWidth="1"/>
    <col min="6403" max="6403" width="6.7109375" style="167" customWidth="1"/>
    <col min="6404" max="6404" width="5.7109375" style="167" customWidth="1"/>
    <col min="6405" max="6405" width="12.7109375" style="167" customWidth="1"/>
    <col min="6406" max="6406" width="15.7109375" style="167" customWidth="1"/>
    <col min="6407" max="6656" width="9.140625" style="167"/>
    <col min="6657" max="6657" width="5.7109375" style="167" customWidth="1"/>
    <col min="6658" max="6658" width="58.5703125" style="167" customWidth="1"/>
    <col min="6659" max="6659" width="6.7109375" style="167" customWidth="1"/>
    <col min="6660" max="6660" width="5.7109375" style="167" customWidth="1"/>
    <col min="6661" max="6661" width="12.7109375" style="167" customWidth="1"/>
    <col min="6662" max="6662" width="15.7109375" style="167" customWidth="1"/>
    <col min="6663" max="6912" width="9.140625" style="167"/>
    <col min="6913" max="6913" width="5.7109375" style="167" customWidth="1"/>
    <col min="6914" max="6914" width="58.5703125" style="167" customWidth="1"/>
    <col min="6915" max="6915" width="6.7109375" style="167" customWidth="1"/>
    <col min="6916" max="6916" width="5.7109375" style="167" customWidth="1"/>
    <col min="6917" max="6917" width="12.7109375" style="167" customWidth="1"/>
    <col min="6918" max="6918" width="15.7109375" style="167" customWidth="1"/>
    <col min="6919" max="7168" width="9.140625" style="167"/>
    <col min="7169" max="7169" width="5.7109375" style="167" customWidth="1"/>
    <col min="7170" max="7170" width="58.5703125" style="167" customWidth="1"/>
    <col min="7171" max="7171" width="6.7109375" style="167" customWidth="1"/>
    <col min="7172" max="7172" width="5.7109375" style="167" customWidth="1"/>
    <col min="7173" max="7173" width="12.7109375" style="167" customWidth="1"/>
    <col min="7174" max="7174" width="15.7109375" style="167" customWidth="1"/>
    <col min="7175" max="7424" width="9.140625" style="167"/>
    <col min="7425" max="7425" width="5.7109375" style="167" customWidth="1"/>
    <col min="7426" max="7426" width="58.5703125" style="167" customWidth="1"/>
    <col min="7427" max="7427" width="6.7109375" style="167" customWidth="1"/>
    <col min="7428" max="7428" width="5.7109375" style="167" customWidth="1"/>
    <col min="7429" max="7429" width="12.7109375" style="167" customWidth="1"/>
    <col min="7430" max="7430" width="15.7109375" style="167" customWidth="1"/>
    <col min="7431" max="7680" width="9.140625" style="167"/>
    <col min="7681" max="7681" width="5.7109375" style="167" customWidth="1"/>
    <col min="7682" max="7682" width="58.5703125" style="167" customWidth="1"/>
    <col min="7683" max="7683" width="6.7109375" style="167" customWidth="1"/>
    <col min="7684" max="7684" width="5.7109375" style="167" customWidth="1"/>
    <col min="7685" max="7685" width="12.7109375" style="167" customWidth="1"/>
    <col min="7686" max="7686" width="15.7109375" style="167" customWidth="1"/>
    <col min="7687" max="7936" width="9.140625" style="167"/>
    <col min="7937" max="7937" width="5.7109375" style="167" customWidth="1"/>
    <col min="7938" max="7938" width="58.5703125" style="167" customWidth="1"/>
    <col min="7939" max="7939" width="6.7109375" style="167" customWidth="1"/>
    <col min="7940" max="7940" width="5.7109375" style="167" customWidth="1"/>
    <col min="7941" max="7941" width="12.7109375" style="167" customWidth="1"/>
    <col min="7942" max="7942" width="15.7109375" style="167" customWidth="1"/>
    <col min="7943" max="8192" width="9.140625" style="167"/>
    <col min="8193" max="8193" width="5.7109375" style="167" customWidth="1"/>
    <col min="8194" max="8194" width="58.5703125" style="167" customWidth="1"/>
    <col min="8195" max="8195" width="6.7109375" style="167" customWidth="1"/>
    <col min="8196" max="8196" width="5.7109375" style="167" customWidth="1"/>
    <col min="8197" max="8197" width="12.7109375" style="167" customWidth="1"/>
    <col min="8198" max="8198" width="15.7109375" style="167" customWidth="1"/>
    <col min="8199" max="8448" width="9.140625" style="167"/>
    <col min="8449" max="8449" width="5.7109375" style="167" customWidth="1"/>
    <col min="8450" max="8450" width="58.5703125" style="167" customWidth="1"/>
    <col min="8451" max="8451" width="6.7109375" style="167" customWidth="1"/>
    <col min="8452" max="8452" width="5.7109375" style="167" customWidth="1"/>
    <col min="8453" max="8453" width="12.7109375" style="167" customWidth="1"/>
    <col min="8454" max="8454" width="15.7109375" style="167" customWidth="1"/>
    <col min="8455" max="8704" width="9.140625" style="167"/>
    <col min="8705" max="8705" width="5.7109375" style="167" customWidth="1"/>
    <col min="8706" max="8706" width="58.5703125" style="167" customWidth="1"/>
    <col min="8707" max="8707" width="6.7109375" style="167" customWidth="1"/>
    <col min="8708" max="8708" width="5.7109375" style="167" customWidth="1"/>
    <col min="8709" max="8709" width="12.7109375" style="167" customWidth="1"/>
    <col min="8710" max="8710" width="15.7109375" style="167" customWidth="1"/>
    <col min="8711" max="8960" width="9.140625" style="167"/>
    <col min="8961" max="8961" width="5.7109375" style="167" customWidth="1"/>
    <col min="8962" max="8962" width="58.5703125" style="167" customWidth="1"/>
    <col min="8963" max="8963" width="6.7109375" style="167" customWidth="1"/>
    <col min="8964" max="8964" width="5.7109375" style="167" customWidth="1"/>
    <col min="8965" max="8965" width="12.7109375" style="167" customWidth="1"/>
    <col min="8966" max="8966" width="15.7109375" style="167" customWidth="1"/>
    <col min="8967" max="9216" width="9.140625" style="167"/>
    <col min="9217" max="9217" width="5.7109375" style="167" customWidth="1"/>
    <col min="9218" max="9218" width="58.5703125" style="167" customWidth="1"/>
    <col min="9219" max="9219" width="6.7109375" style="167" customWidth="1"/>
    <col min="9220" max="9220" width="5.7109375" style="167" customWidth="1"/>
    <col min="9221" max="9221" width="12.7109375" style="167" customWidth="1"/>
    <col min="9222" max="9222" width="15.7109375" style="167" customWidth="1"/>
    <col min="9223" max="9472" width="9.140625" style="167"/>
    <col min="9473" max="9473" width="5.7109375" style="167" customWidth="1"/>
    <col min="9474" max="9474" width="58.5703125" style="167" customWidth="1"/>
    <col min="9475" max="9475" width="6.7109375" style="167" customWidth="1"/>
    <col min="9476" max="9476" width="5.7109375" style="167" customWidth="1"/>
    <col min="9477" max="9477" width="12.7109375" style="167" customWidth="1"/>
    <col min="9478" max="9478" width="15.7109375" style="167" customWidth="1"/>
    <col min="9479" max="9728" width="9.140625" style="167"/>
    <col min="9729" max="9729" width="5.7109375" style="167" customWidth="1"/>
    <col min="9730" max="9730" width="58.5703125" style="167" customWidth="1"/>
    <col min="9731" max="9731" width="6.7109375" style="167" customWidth="1"/>
    <col min="9732" max="9732" width="5.7109375" style="167" customWidth="1"/>
    <col min="9733" max="9733" width="12.7109375" style="167" customWidth="1"/>
    <col min="9734" max="9734" width="15.7109375" style="167" customWidth="1"/>
    <col min="9735" max="9984" width="9.140625" style="167"/>
    <col min="9985" max="9985" width="5.7109375" style="167" customWidth="1"/>
    <col min="9986" max="9986" width="58.5703125" style="167" customWidth="1"/>
    <col min="9987" max="9987" width="6.7109375" style="167" customWidth="1"/>
    <col min="9988" max="9988" width="5.7109375" style="167" customWidth="1"/>
    <col min="9989" max="9989" width="12.7109375" style="167" customWidth="1"/>
    <col min="9990" max="9990" width="15.7109375" style="167" customWidth="1"/>
    <col min="9991" max="10240" width="9.140625" style="167"/>
    <col min="10241" max="10241" width="5.7109375" style="167" customWidth="1"/>
    <col min="10242" max="10242" width="58.5703125" style="167" customWidth="1"/>
    <col min="10243" max="10243" width="6.7109375" style="167" customWidth="1"/>
    <col min="10244" max="10244" width="5.7109375" style="167" customWidth="1"/>
    <col min="10245" max="10245" width="12.7109375" style="167" customWidth="1"/>
    <col min="10246" max="10246" width="15.7109375" style="167" customWidth="1"/>
    <col min="10247" max="10496" width="9.140625" style="167"/>
    <col min="10497" max="10497" width="5.7109375" style="167" customWidth="1"/>
    <col min="10498" max="10498" width="58.5703125" style="167" customWidth="1"/>
    <col min="10499" max="10499" width="6.7109375" style="167" customWidth="1"/>
    <col min="10500" max="10500" width="5.7109375" style="167" customWidth="1"/>
    <col min="10501" max="10501" width="12.7109375" style="167" customWidth="1"/>
    <col min="10502" max="10502" width="15.7109375" style="167" customWidth="1"/>
    <col min="10503" max="10752" width="9.140625" style="167"/>
    <col min="10753" max="10753" width="5.7109375" style="167" customWidth="1"/>
    <col min="10754" max="10754" width="58.5703125" style="167" customWidth="1"/>
    <col min="10755" max="10755" width="6.7109375" style="167" customWidth="1"/>
    <col min="10756" max="10756" width="5.7109375" style="167" customWidth="1"/>
    <col min="10757" max="10757" width="12.7109375" style="167" customWidth="1"/>
    <col min="10758" max="10758" width="15.7109375" style="167" customWidth="1"/>
    <col min="10759" max="11008" width="9.140625" style="167"/>
    <col min="11009" max="11009" width="5.7109375" style="167" customWidth="1"/>
    <col min="11010" max="11010" width="58.5703125" style="167" customWidth="1"/>
    <col min="11011" max="11011" width="6.7109375" style="167" customWidth="1"/>
    <col min="11012" max="11012" width="5.7109375" style="167" customWidth="1"/>
    <col min="11013" max="11013" width="12.7109375" style="167" customWidth="1"/>
    <col min="11014" max="11014" width="15.7109375" style="167" customWidth="1"/>
    <col min="11015" max="11264" width="9.140625" style="167"/>
    <col min="11265" max="11265" width="5.7109375" style="167" customWidth="1"/>
    <col min="11266" max="11266" width="58.5703125" style="167" customWidth="1"/>
    <col min="11267" max="11267" width="6.7109375" style="167" customWidth="1"/>
    <col min="11268" max="11268" width="5.7109375" style="167" customWidth="1"/>
    <col min="11269" max="11269" width="12.7109375" style="167" customWidth="1"/>
    <col min="11270" max="11270" width="15.7109375" style="167" customWidth="1"/>
    <col min="11271" max="11520" width="9.140625" style="167"/>
    <col min="11521" max="11521" width="5.7109375" style="167" customWidth="1"/>
    <col min="11522" max="11522" width="58.5703125" style="167" customWidth="1"/>
    <col min="11523" max="11523" width="6.7109375" style="167" customWidth="1"/>
    <col min="11524" max="11524" width="5.7109375" style="167" customWidth="1"/>
    <col min="11525" max="11525" width="12.7109375" style="167" customWidth="1"/>
    <col min="11526" max="11526" width="15.7109375" style="167" customWidth="1"/>
    <col min="11527" max="11776" width="9.140625" style="167"/>
    <col min="11777" max="11777" width="5.7109375" style="167" customWidth="1"/>
    <col min="11778" max="11778" width="58.5703125" style="167" customWidth="1"/>
    <col min="11779" max="11779" width="6.7109375" style="167" customWidth="1"/>
    <col min="11780" max="11780" width="5.7109375" style="167" customWidth="1"/>
    <col min="11781" max="11781" width="12.7109375" style="167" customWidth="1"/>
    <col min="11782" max="11782" width="15.7109375" style="167" customWidth="1"/>
    <col min="11783" max="12032" width="9.140625" style="167"/>
    <col min="12033" max="12033" width="5.7109375" style="167" customWidth="1"/>
    <col min="12034" max="12034" width="58.5703125" style="167" customWidth="1"/>
    <col min="12035" max="12035" width="6.7109375" style="167" customWidth="1"/>
    <col min="12036" max="12036" width="5.7109375" style="167" customWidth="1"/>
    <col min="12037" max="12037" width="12.7109375" style="167" customWidth="1"/>
    <col min="12038" max="12038" width="15.7109375" style="167" customWidth="1"/>
    <col min="12039" max="12288" width="9.140625" style="167"/>
    <col min="12289" max="12289" width="5.7109375" style="167" customWidth="1"/>
    <col min="12290" max="12290" width="58.5703125" style="167" customWidth="1"/>
    <col min="12291" max="12291" width="6.7109375" style="167" customWidth="1"/>
    <col min="12292" max="12292" width="5.7109375" style="167" customWidth="1"/>
    <col min="12293" max="12293" width="12.7109375" style="167" customWidth="1"/>
    <col min="12294" max="12294" width="15.7109375" style="167" customWidth="1"/>
    <col min="12295" max="12544" width="9.140625" style="167"/>
    <col min="12545" max="12545" width="5.7109375" style="167" customWidth="1"/>
    <col min="12546" max="12546" width="58.5703125" style="167" customWidth="1"/>
    <col min="12547" max="12547" width="6.7109375" style="167" customWidth="1"/>
    <col min="12548" max="12548" width="5.7109375" style="167" customWidth="1"/>
    <col min="12549" max="12549" width="12.7109375" style="167" customWidth="1"/>
    <col min="12550" max="12550" width="15.7109375" style="167" customWidth="1"/>
    <col min="12551" max="12800" width="9.140625" style="167"/>
    <col min="12801" max="12801" width="5.7109375" style="167" customWidth="1"/>
    <col min="12802" max="12802" width="58.5703125" style="167" customWidth="1"/>
    <col min="12803" max="12803" width="6.7109375" style="167" customWidth="1"/>
    <col min="12804" max="12804" width="5.7109375" style="167" customWidth="1"/>
    <col min="12805" max="12805" width="12.7109375" style="167" customWidth="1"/>
    <col min="12806" max="12806" width="15.7109375" style="167" customWidth="1"/>
    <col min="12807" max="13056" width="9.140625" style="167"/>
    <col min="13057" max="13057" width="5.7109375" style="167" customWidth="1"/>
    <col min="13058" max="13058" width="58.5703125" style="167" customWidth="1"/>
    <col min="13059" max="13059" width="6.7109375" style="167" customWidth="1"/>
    <col min="13060" max="13060" width="5.7109375" style="167" customWidth="1"/>
    <col min="13061" max="13061" width="12.7109375" style="167" customWidth="1"/>
    <col min="13062" max="13062" width="15.7109375" style="167" customWidth="1"/>
    <col min="13063" max="13312" width="9.140625" style="167"/>
    <col min="13313" max="13313" width="5.7109375" style="167" customWidth="1"/>
    <col min="13314" max="13314" width="58.5703125" style="167" customWidth="1"/>
    <col min="13315" max="13315" width="6.7109375" style="167" customWidth="1"/>
    <col min="13316" max="13316" width="5.7109375" style="167" customWidth="1"/>
    <col min="13317" max="13317" width="12.7109375" style="167" customWidth="1"/>
    <col min="13318" max="13318" width="15.7109375" style="167" customWidth="1"/>
    <col min="13319" max="13568" width="9.140625" style="167"/>
    <col min="13569" max="13569" width="5.7109375" style="167" customWidth="1"/>
    <col min="13570" max="13570" width="58.5703125" style="167" customWidth="1"/>
    <col min="13571" max="13571" width="6.7109375" style="167" customWidth="1"/>
    <col min="13572" max="13572" width="5.7109375" style="167" customWidth="1"/>
    <col min="13573" max="13573" width="12.7109375" style="167" customWidth="1"/>
    <col min="13574" max="13574" width="15.7109375" style="167" customWidth="1"/>
    <col min="13575" max="13824" width="9.140625" style="167"/>
    <col min="13825" max="13825" width="5.7109375" style="167" customWidth="1"/>
    <col min="13826" max="13826" width="58.5703125" style="167" customWidth="1"/>
    <col min="13827" max="13827" width="6.7109375" style="167" customWidth="1"/>
    <col min="13828" max="13828" width="5.7109375" style="167" customWidth="1"/>
    <col min="13829" max="13829" width="12.7109375" style="167" customWidth="1"/>
    <col min="13830" max="13830" width="15.7109375" style="167" customWidth="1"/>
    <col min="13831" max="14080" width="9.140625" style="167"/>
    <col min="14081" max="14081" width="5.7109375" style="167" customWidth="1"/>
    <col min="14082" max="14082" width="58.5703125" style="167" customWidth="1"/>
    <col min="14083" max="14083" width="6.7109375" style="167" customWidth="1"/>
    <col min="14084" max="14084" width="5.7109375" style="167" customWidth="1"/>
    <col min="14085" max="14085" width="12.7109375" style="167" customWidth="1"/>
    <col min="14086" max="14086" width="15.7109375" style="167" customWidth="1"/>
    <col min="14087" max="14336" width="9.140625" style="167"/>
    <col min="14337" max="14337" width="5.7109375" style="167" customWidth="1"/>
    <col min="14338" max="14338" width="58.5703125" style="167" customWidth="1"/>
    <col min="14339" max="14339" width="6.7109375" style="167" customWidth="1"/>
    <col min="14340" max="14340" width="5.7109375" style="167" customWidth="1"/>
    <col min="14341" max="14341" width="12.7109375" style="167" customWidth="1"/>
    <col min="14342" max="14342" width="15.7109375" style="167" customWidth="1"/>
    <col min="14343" max="14592" width="9.140625" style="167"/>
    <col min="14593" max="14593" width="5.7109375" style="167" customWidth="1"/>
    <col min="14594" max="14594" width="58.5703125" style="167" customWidth="1"/>
    <col min="14595" max="14595" width="6.7109375" style="167" customWidth="1"/>
    <col min="14596" max="14596" width="5.7109375" style="167" customWidth="1"/>
    <col min="14597" max="14597" width="12.7109375" style="167" customWidth="1"/>
    <col min="14598" max="14598" width="15.7109375" style="167" customWidth="1"/>
    <col min="14599" max="14848" width="9.140625" style="167"/>
    <col min="14849" max="14849" width="5.7109375" style="167" customWidth="1"/>
    <col min="14850" max="14850" width="58.5703125" style="167" customWidth="1"/>
    <col min="14851" max="14851" width="6.7109375" style="167" customWidth="1"/>
    <col min="14852" max="14852" width="5.7109375" style="167" customWidth="1"/>
    <col min="14853" max="14853" width="12.7109375" style="167" customWidth="1"/>
    <col min="14854" max="14854" width="15.7109375" style="167" customWidth="1"/>
    <col min="14855" max="15104" width="9.140625" style="167"/>
    <col min="15105" max="15105" width="5.7109375" style="167" customWidth="1"/>
    <col min="15106" max="15106" width="58.5703125" style="167" customWidth="1"/>
    <col min="15107" max="15107" width="6.7109375" style="167" customWidth="1"/>
    <col min="15108" max="15108" width="5.7109375" style="167" customWidth="1"/>
    <col min="15109" max="15109" width="12.7109375" style="167" customWidth="1"/>
    <col min="15110" max="15110" width="15.7109375" style="167" customWidth="1"/>
    <col min="15111" max="15360" width="9.140625" style="167"/>
    <col min="15361" max="15361" width="5.7109375" style="167" customWidth="1"/>
    <col min="15362" max="15362" width="58.5703125" style="167" customWidth="1"/>
    <col min="15363" max="15363" width="6.7109375" style="167" customWidth="1"/>
    <col min="15364" max="15364" width="5.7109375" style="167" customWidth="1"/>
    <col min="15365" max="15365" width="12.7109375" style="167" customWidth="1"/>
    <col min="15366" max="15366" width="15.7109375" style="167" customWidth="1"/>
    <col min="15367" max="15616" width="9.140625" style="167"/>
    <col min="15617" max="15617" width="5.7109375" style="167" customWidth="1"/>
    <col min="15618" max="15618" width="58.5703125" style="167" customWidth="1"/>
    <col min="15619" max="15619" width="6.7109375" style="167" customWidth="1"/>
    <col min="15620" max="15620" width="5.7109375" style="167" customWidth="1"/>
    <col min="15621" max="15621" width="12.7109375" style="167" customWidth="1"/>
    <col min="15622" max="15622" width="15.7109375" style="167" customWidth="1"/>
    <col min="15623" max="15872" width="9.140625" style="167"/>
    <col min="15873" max="15873" width="5.7109375" style="167" customWidth="1"/>
    <col min="15874" max="15874" width="58.5703125" style="167" customWidth="1"/>
    <col min="15875" max="15875" width="6.7109375" style="167" customWidth="1"/>
    <col min="15876" max="15876" width="5.7109375" style="167" customWidth="1"/>
    <col min="15877" max="15877" width="12.7109375" style="167" customWidth="1"/>
    <col min="15878" max="15878" width="15.7109375" style="167" customWidth="1"/>
    <col min="15879" max="16128" width="9.140625" style="167"/>
    <col min="16129" max="16129" width="5.7109375" style="167" customWidth="1"/>
    <col min="16130" max="16130" width="58.5703125" style="167" customWidth="1"/>
    <col min="16131" max="16131" width="6.7109375" style="167" customWidth="1"/>
    <col min="16132" max="16132" width="5.7109375" style="167" customWidth="1"/>
    <col min="16133" max="16133" width="12.7109375" style="167" customWidth="1"/>
    <col min="16134" max="16134" width="15.7109375" style="167" customWidth="1"/>
    <col min="16135" max="16384" width="9.140625" style="167"/>
  </cols>
  <sheetData>
    <row r="1" spans="1:6" s="128" customFormat="1" ht="15">
      <c r="A1" s="122"/>
      <c r="B1" s="123"/>
      <c r="C1" s="124"/>
      <c r="D1" s="125"/>
      <c r="E1" s="126"/>
      <c r="F1" s="127"/>
    </row>
    <row r="2" spans="1:6" s="128" customFormat="1" ht="15">
      <c r="A2" s="122"/>
      <c r="B2" s="129"/>
      <c r="C2" s="124"/>
      <c r="D2" s="125"/>
      <c r="E2" s="125"/>
      <c r="F2" s="127"/>
    </row>
    <row r="3" spans="1:6" s="128" customFormat="1" ht="15">
      <c r="A3" s="130"/>
      <c r="C3" s="131"/>
      <c r="E3" s="132"/>
      <c r="F3" s="127"/>
    </row>
    <row r="4" spans="1:6" s="128" customFormat="1" ht="14.25">
      <c r="B4" s="133"/>
      <c r="C4" s="131"/>
      <c r="E4" s="134"/>
      <c r="F4" s="127"/>
    </row>
    <row r="5" spans="1:6" s="128" customFormat="1" ht="15">
      <c r="A5" s="130" t="s">
        <v>200</v>
      </c>
      <c r="B5" s="135" t="s">
        <v>209</v>
      </c>
      <c r="C5" s="131"/>
      <c r="E5" s="136"/>
      <c r="F5" s="127"/>
    </row>
    <row r="6" spans="1:6" s="128" customFormat="1">
      <c r="A6" s="137"/>
      <c r="B6" s="133"/>
      <c r="C6" s="131"/>
      <c r="E6" s="138"/>
      <c r="F6" s="139"/>
    </row>
    <row r="7" spans="1:6" s="128" customFormat="1">
      <c r="A7" s="140" t="s">
        <v>210</v>
      </c>
      <c r="B7" s="140" t="s">
        <v>211</v>
      </c>
      <c r="C7" s="140" t="s">
        <v>212</v>
      </c>
      <c r="D7" s="140" t="s">
        <v>213</v>
      </c>
      <c r="E7" s="141" t="s">
        <v>214</v>
      </c>
      <c r="F7" s="141" t="s">
        <v>215</v>
      </c>
    </row>
    <row r="8" spans="1:6" s="146" customFormat="1" ht="14.25">
      <c r="A8" s="142"/>
      <c r="B8" s="143"/>
      <c r="C8" s="144"/>
      <c r="D8" s="145"/>
      <c r="E8" s="145"/>
    </row>
    <row r="9" spans="1:6" s="146" customFormat="1" ht="14.25">
      <c r="A9" s="137" t="s">
        <v>216</v>
      </c>
      <c r="B9" s="133" t="s">
        <v>217</v>
      </c>
      <c r="C9" s="131"/>
      <c r="D9" s="128"/>
      <c r="E9" s="147"/>
      <c r="F9" s="148"/>
    </row>
    <row r="10" spans="1:6" s="133" customFormat="1">
      <c r="A10" s="137"/>
      <c r="B10" s="149"/>
      <c r="C10" s="150"/>
      <c r="E10" s="147"/>
      <c r="F10" s="151"/>
    </row>
    <row r="11" spans="1:6" s="128" customFormat="1">
      <c r="A11" s="137" t="s">
        <v>218</v>
      </c>
      <c r="B11" s="133" t="s">
        <v>219</v>
      </c>
      <c r="C11" s="150"/>
      <c r="D11" s="133"/>
      <c r="E11" s="147"/>
      <c r="F11" s="147" t="str">
        <f>IF(AND(ISNUMBER(C11),ISNUMBER(E11)),C11*E11," ")</f>
        <v xml:space="preserve"> </v>
      </c>
    </row>
    <row r="12" spans="1:6" s="133" customFormat="1">
      <c r="A12" s="137"/>
      <c r="B12" s="128" t="s">
        <v>220</v>
      </c>
      <c r="C12" s="131"/>
      <c r="D12" s="128"/>
      <c r="E12" s="147"/>
      <c r="F12" s="147" t="str">
        <f>IF(AND(ISNUMBER(C12),ISNUMBER(E12)),C12*E12," ")</f>
        <v xml:space="preserve"> </v>
      </c>
    </row>
    <row r="13" spans="1:6" s="128" customFormat="1">
      <c r="A13" s="137"/>
      <c r="B13" s="133"/>
      <c r="C13" s="131"/>
      <c r="E13" s="147"/>
      <c r="F13" s="147" t="str">
        <f>IF(AND(ISNUMBER(C13),ISNUMBER(E13)),C13*E13," ")</f>
        <v xml:space="preserve"> </v>
      </c>
    </row>
    <row r="14" spans="1:6" s="128" customFormat="1">
      <c r="A14" s="152">
        <v>1002</v>
      </c>
      <c r="B14" s="128" t="s">
        <v>221</v>
      </c>
      <c r="C14" s="131">
        <v>8</v>
      </c>
      <c r="D14" s="128" t="s">
        <v>42</v>
      </c>
      <c r="E14" s="147"/>
      <c r="F14" s="153">
        <f>C14*E14</f>
        <v>0</v>
      </c>
    </row>
    <row r="15" spans="1:6" s="128" customFormat="1">
      <c r="A15" s="152">
        <v>1003</v>
      </c>
      <c r="B15" s="128" t="s">
        <v>222</v>
      </c>
      <c r="C15" s="131">
        <v>2</v>
      </c>
      <c r="D15" s="128" t="s">
        <v>42</v>
      </c>
      <c r="E15" s="147"/>
      <c r="F15" s="153">
        <f>C15*E15</f>
        <v>0</v>
      </c>
    </row>
    <row r="16" spans="1:6" s="128" customFormat="1" ht="11.25" customHeight="1">
      <c r="A16" s="152">
        <v>1004</v>
      </c>
      <c r="B16" s="128" t="s">
        <v>223</v>
      </c>
      <c r="C16" s="131">
        <v>2</v>
      </c>
      <c r="D16" s="128" t="s">
        <v>42</v>
      </c>
      <c r="E16" s="147"/>
      <c r="F16" s="153">
        <f>C16*E16</f>
        <v>0</v>
      </c>
    </row>
    <row r="17" spans="1:6" s="128" customFormat="1">
      <c r="A17" s="152">
        <v>1006</v>
      </c>
      <c r="B17" s="154" t="s">
        <v>224</v>
      </c>
      <c r="C17" s="131">
        <v>1</v>
      </c>
      <c r="D17" s="128" t="s">
        <v>2</v>
      </c>
      <c r="E17" s="153"/>
      <c r="F17" s="153">
        <f>ROUND(SUM(F14:F16)*10%,1)</f>
        <v>0</v>
      </c>
    </row>
    <row r="18" spans="1:6" s="128" customFormat="1">
      <c r="A18" s="152"/>
      <c r="B18" s="154"/>
      <c r="C18" s="131"/>
      <c r="E18" s="153"/>
      <c r="F18" s="153"/>
    </row>
    <row r="19" spans="1:6" s="128" customFormat="1">
      <c r="A19" s="137"/>
      <c r="B19" s="149" t="s">
        <v>225</v>
      </c>
      <c r="C19" s="131"/>
      <c r="E19" s="147"/>
      <c r="F19" s="155">
        <f>SUM(F14:F17)</f>
        <v>0</v>
      </c>
    </row>
    <row r="20" spans="1:6" s="161" customFormat="1">
      <c r="A20" s="137"/>
      <c r="B20" s="156"/>
      <c r="C20" s="157"/>
      <c r="D20" s="158"/>
      <c r="E20" s="159"/>
      <c r="F20" s="160"/>
    </row>
    <row r="21" spans="1:6" s="128" customFormat="1">
      <c r="A21" s="137"/>
      <c r="C21" s="131"/>
      <c r="E21" s="147"/>
      <c r="F21" s="147"/>
    </row>
    <row r="22" spans="1:6" s="128" customFormat="1">
      <c r="A22" s="137"/>
      <c r="B22" s="149" t="s">
        <v>226</v>
      </c>
      <c r="C22" s="150"/>
      <c r="D22" s="133"/>
      <c r="E22" s="147"/>
      <c r="F22" s="151">
        <f>SUM(F19)</f>
        <v>0</v>
      </c>
    </row>
    <row r="23" spans="1:6" s="133" customFormat="1">
      <c r="A23" s="137" t="s">
        <v>227</v>
      </c>
      <c r="B23" s="133" t="s">
        <v>228</v>
      </c>
      <c r="C23" s="131"/>
      <c r="D23" s="128"/>
      <c r="E23" s="147"/>
      <c r="F23" s="148"/>
    </row>
    <row r="24" spans="1:6" s="128" customFormat="1">
      <c r="A24" s="137"/>
      <c r="B24" s="128" t="s">
        <v>229</v>
      </c>
      <c r="C24" s="131"/>
      <c r="E24" s="147"/>
      <c r="F24" s="148"/>
    </row>
    <row r="25" spans="1:6" s="128" customFormat="1" ht="76.5">
      <c r="A25" s="137"/>
      <c r="B25" s="162" t="s">
        <v>230</v>
      </c>
      <c r="C25" s="131"/>
      <c r="E25" s="147"/>
      <c r="F25" s="148"/>
    </row>
    <row r="26" spans="1:6" s="128" customFormat="1" ht="51">
      <c r="A26" s="137"/>
      <c r="B26" s="162" t="s">
        <v>231</v>
      </c>
      <c r="C26" s="131"/>
      <c r="E26" s="147"/>
      <c r="F26" s="148"/>
    </row>
    <row r="27" spans="1:6" s="128" customFormat="1">
      <c r="A27" s="137"/>
      <c r="C27" s="131"/>
      <c r="E27" s="147"/>
      <c r="F27" s="148"/>
    </row>
    <row r="28" spans="1:6" s="128" customFormat="1" ht="13.5" customHeight="1">
      <c r="A28" s="152">
        <v>2001</v>
      </c>
      <c r="B28" s="128" t="s">
        <v>232</v>
      </c>
      <c r="C28" s="131">
        <v>100</v>
      </c>
      <c r="D28" s="128" t="s">
        <v>233</v>
      </c>
      <c r="E28" s="147"/>
      <c r="F28" s="163">
        <f>C28*E28</f>
        <v>0</v>
      </c>
    </row>
    <row r="29" spans="1:6" s="128" customFormat="1">
      <c r="A29" s="152">
        <v>2002</v>
      </c>
      <c r="B29" s="128" t="s">
        <v>234</v>
      </c>
      <c r="C29" s="131">
        <v>160</v>
      </c>
      <c r="D29" s="128" t="s">
        <v>233</v>
      </c>
      <c r="E29" s="147"/>
      <c r="F29" s="163">
        <f>C29*E29</f>
        <v>0</v>
      </c>
    </row>
    <row r="30" spans="1:6" s="128" customFormat="1">
      <c r="A30" s="152">
        <v>2003</v>
      </c>
      <c r="B30" s="128" t="s">
        <v>235</v>
      </c>
      <c r="C30" s="131">
        <v>160</v>
      </c>
      <c r="D30" s="128" t="s">
        <v>233</v>
      </c>
      <c r="E30" s="147"/>
      <c r="F30" s="163">
        <f>C30*E30</f>
        <v>0</v>
      </c>
    </row>
    <row r="31" spans="1:6" s="133" customFormat="1">
      <c r="A31" s="152">
        <v>2004</v>
      </c>
      <c r="B31" s="128" t="s">
        <v>236</v>
      </c>
      <c r="C31" s="131">
        <v>30</v>
      </c>
      <c r="D31" s="128" t="s">
        <v>233</v>
      </c>
      <c r="E31" s="147"/>
      <c r="F31" s="163">
        <f>C31*E31</f>
        <v>0</v>
      </c>
    </row>
    <row r="32" spans="1:6" s="133" customFormat="1">
      <c r="A32" s="152">
        <v>2005</v>
      </c>
      <c r="B32" s="128" t="s">
        <v>237</v>
      </c>
      <c r="C32" s="131">
        <v>150</v>
      </c>
      <c r="D32" s="128" t="s">
        <v>233</v>
      </c>
      <c r="E32" s="147"/>
      <c r="F32" s="163">
        <f>C32*E32</f>
        <v>0</v>
      </c>
    </row>
    <row r="33" spans="1:6" s="133" customFormat="1">
      <c r="A33" s="137"/>
      <c r="B33" s="128"/>
      <c r="C33" s="131"/>
      <c r="D33" s="128"/>
      <c r="E33" s="147"/>
      <c r="F33" s="148"/>
    </row>
    <row r="34" spans="1:6" s="128" customFormat="1">
      <c r="A34" s="137"/>
      <c r="B34" s="149" t="s">
        <v>238</v>
      </c>
      <c r="C34" s="150"/>
      <c r="D34" s="133"/>
      <c r="E34" s="147"/>
      <c r="F34" s="151">
        <f>SUM(F28:F32)</f>
        <v>0</v>
      </c>
    </row>
    <row r="35" spans="1:6" s="128" customFormat="1">
      <c r="A35" s="137"/>
      <c r="B35" s="149"/>
      <c r="C35" s="150"/>
      <c r="D35" s="133"/>
      <c r="E35" s="147"/>
      <c r="F35" s="151"/>
    </row>
    <row r="36" spans="1:6" s="133" customFormat="1">
      <c r="A36" s="137"/>
      <c r="B36" s="128"/>
      <c r="C36" s="131"/>
      <c r="D36" s="128"/>
      <c r="E36" s="147"/>
      <c r="F36" s="148"/>
    </row>
    <row r="37" spans="1:6" s="128" customFormat="1">
      <c r="A37" s="137" t="s">
        <v>239</v>
      </c>
      <c r="B37" s="133" t="s">
        <v>240</v>
      </c>
      <c r="C37" s="131"/>
      <c r="E37" s="147"/>
      <c r="F37" s="148"/>
    </row>
    <row r="38" spans="1:6" s="128" customFormat="1">
      <c r="A38" s="137"/>
      <c r="B38" s="128" t="s">
        <v>241</v>
      </c>
      <c r="C38" s="131"/>
      <c r="E38" s="147"/>
      <c r="F38" s="148"/>
    </row>
    <row r="39" spans="1:6" s="128" customFormat="1">
      <c r="A39" s="137"/>
      <c r="C39" s="131"/>
      <c r="E39" s="147"/>
      <c r="F39" s="148"/>
    </row>
    <row r="40" spans="1:6" s="128" customFormat="1">
      <c r="A40" s="137" t="s">
        <v>242</v>
      </c>
      <c r="B40" s="133" t="s">
        <v>243</v>
      </c>
      <c r="C40" s="131"/>
      <c r="E40" s="147"/>
      <c r="F40" s="148"/>
    </row>
    <row r="41" spans="1:6" s="128" customFormat="1" ht="51">
      <c r="A41" s="152">
        <v>3001</v>
      </c>
      <c r="B41" s="133" t="s">
        <v>244</v>
      </c>
      <c r="C41" s="131">
        <v>12</v>
      </c>
      <c r="D41" s="128" t="s">
        <v>42</v>
      </c>
      <c r="E41" s="147"/>
      <c r="F41" s="163">
        <f t="shared" ref="F41:F47" si="0">C41*E41</f>
        <v>0</v>
      </c>
    </row>
    <row r="42" spans="1:6" s="128" customFormat="1" ht="51">
      <c r="A42" s="152">
        <v>3002</v>
      </c>
      <c r="B42" s="128" t="s">
        <v>245</v>
      </c>
      <c r="C42" s="131">
        <v>6</v>
      </c>
      <c r="D42" s="128" t="s">
        <v>42</v>
      </c>
      <c r="E42" s="147"/>
      <c r="F42" s="163">
        <f t="shared" si="0"/>
        <v>0</v>
      </c>
    </row>
    <row r="43" spans="1:6" s="128" customFormat="1" ht="38.25">
      <c r="A43" s="152">
        <v>3003</v>
      </c>
      <c r="B43" s="128" t="s">
        <v>246</v>
      </c>
      <c r="C43" s="131">
        <v>3</v>
      </c>
      <c r="D43" s="128" t="s">
        <v>42</v>
      </c>
      <c r="E43" s="147"/>
      <c r="F43" s="163">
        <f t="shared" si="0"/>
        <v>0</v>
      </c>
    </row>
    <row r="44" spans="1:6" s="128" customFormat="1" ht="38.25">
      <c r="A44" s="152">
        <v>3004</v>
      </c>
      <c r="B44" s="128" t="s">
        <v>247</v>
      </c>
      <c r="C44" s="131">
        <v>3</v>
      </c>
      <c r="D44" s="128" t="s">
        <v>42</v>
      </c>
      <c r="E44" s="147"/>
      <c r="F44" s="163">
        <f t="shared" si="0"/>
        <v>0</v>
      </c>
    </row>
    <row r="45" spans="1:6" s="128" customFormat="1" ht="63.75">
      <c r="A45" s="152">
        <v>3005</v>
      </c>
      <c r="B45" s="128" t="s">
        <v>248</v>
      </c>
      <c r="C45" s="131">
        <v>4</v>
      </c>
      <c r="D45" s="128" t="s">
        <v>42</v>
      </c>
      <c r="E45" s="147"/>
      <c r="F45" s="163">
        <f t="shared" si="0"/>
        <v>0</v>
      </c>
    </row>
    <row r="46" spans="1:6" s="128" customFormat="1" ht="63.75">
      <c r="A46" s="152">
        <v>3006</v>
      </c>
      <c r="B46" s="128" t="s">
        <v>249</v>
      </c>
      <c r="C46" s="131">
        <v>1</v>
      </c>
      <c r="D46" s="128" t="s">
        <v>42</v>
      </c>
      <c r="E46" s="147"/>
      <c r="F46" s="163">
        <f t="shared" si="0"/>
        <v>0</v>
      </c>
    </row>
    <row r="47" spans="1:6" s="128" customFormat="1" ht="63.75">
      <c r="A47" s="152">
        <v>3007</v>
      </c>
      <c r="B47" s="128" t="s">
        <v>250</v>
      </c>
      <c r="C47" s="131">
        <v>1</v>
      </c>
      <c r="D47" s="128" t="s">
        <v>42</v>
      </c>
      <c r="E47" s="147"/>
      <c r="F47" s="163">
        <f t="shared" si="0"/>
        <v>0</v>
      </c>
    </row>
    <row r="48" spans="1:6" s="128" customFormat="1">
      <c r="A48" s="152"/>
      <c r="C48" s="131"/>
      <c r="E48" s="147"/>
      <c r="F48" s="163"/>
    </row>
    <row r="49" spans="1:6" s="128" customFormat="1">
      <c r="A49" s="152"/>
      <c r="C49" s="131"/>
      <c r="E49" s="147"/>
      <c r="F49" s="148"/>
    </row>
    <row r="50" spans="1:6" s="128" customFormat="1">
      <c r="A50" s="152"/>
      <c r="B50" s="149" t="s">
        <v>251</v>
      </c>
      <c r="C50" s="150"/>
      <c r="D50" s="133"/>
      <c r="E50" s="147"/>
      <c r="F50" s="151">
        <f>SUM(F41:F47)</f>
        <v>0</v>
      </c>
    </row>
    <row r="51" spans="1:6" s="133" customFormat="1">
      <c r="A51" s="152"/>
      <c r="B51" s="149"/>
      <c r="C51" s="150"/>
      <c r="E51" s="147"/>
      <c r="F51" s="151"/>
    </row>
    <row r="52" spans="1:6" s="133" customFormat="1">
      <c r="A52" s="137"/>
      <c r="B52" s="128"/>
      <c r="C52" s="131"/>
      <c r="D52" s="128"/>
      <c r="E52" s="147"/>
      <c r="F52" s="148"/>
    </row>
    <row r="53" spans="1:6" s="128" customFormat="1">
      <c r="A53" s="137" t="s">
        <v>252</v>
      </c>
      <c r="B53" s="133" t="s">
        <v>253</v>
      </c>
      <c r="C53" s="131"/>
      <c r="E53" s="147"/>
      <c r="F53" s="148"/>
    </row>
    <row r="54" spans="1:6" s="128" customFormat="1">
      <c r="A54" s="137"/>
      <c r="B54" s="128" t="s">
        <v>254</v>
      </c>
      <c r="C54" s="131"/>
      <c r="E54" s="147"/>
      <c r="F54" s="148"/>
    </row>
    <row r="55" spans="1:6" s="128" customFormat="1">
      <c r="A55" s="137"/>
      <c r="C55" s="131"/>
      <c r="E55" s="147"/>
      <c r="F55" s="148"/>
    </row>
    <row r="56" spans="1:6" s="164" customFormat="1">
      <c r="A56" s="152">
        <v>4001</v>
      </c>
      <c r="B56" s="128" t="s">
        <v>255</v>
      </c>
      <c r="C56" s="131">
        <v>2</v>
      </c>
      <c r="D56" s="128" t="s">
        <v>256</v>
      </c>
      <c r="E56" s="147"/>
      <c r="F56" s="147" t="str">
        <f>IF(AND(ISNUMBER(C56),ISNUMBER(E56)),C56*E56," ")</f>
        <v xml:space="preserve"> </v>
      </c>
    </row>
    <row r="57" spans="1:6" s="164" customFormat="1">
      <c r="A57" s="152">
        <v>4002</v>
      </c>
      <c r="B57" s="128" t="s">
        <v>257</v>
      </c>
      <c r="C57" s="131">
        <v>5</v>
      </c>
      <c r="D57" s="128" t="s">
        <v>256</v>
      </c>
      <c r="E57" s="147"/>
      <c r="F57" s="147" t="str">
        <f>IF(AND(ISNUMBER(C57),ISNUMBER(E57)),C57*E57," ")</f>
        <v xml:space="preserve"> </v>
      </c>
    </row>
    <row r="58" spans="1:6" s="164" customFormat="1" ht="25.5">
      <c r="A58" s="152">
        <v>4003</v>
      </c>
      <c r="B58" s="161" t="s">
        <v>258</v>
      </c>
      <c r="C58" s="131">
        <v>5</v>
      </c>
      <c r="D58" s="128" t="s">
        <v>256</v>
      </c>
      <c r="E58" s="147"/>
      <c r="F58" s="147" t="str">
        <f t="shared" ref="F58:F75" si="1">IF(AND(ISNUMBER(C58),ISNUMBER(E58)),C58*E58," ")</f>
        <v xml:space="preserve"> </v>
      </c>
    </row>
    <row r="59" spans="1:6" s="164" customFormat="1">
      <c r="A59" s="152">
        <v>4004</v>
      </c>
      <c r="B59" s="165" t="s">
        <v>259</v>
      </c>
      <c r="C59" s="131">
        <v>30</v>
      </c>
      <c r="D59" s="128" t="s">
        <v>256</v>
      </c>
      <c r="E59" s="147"/>
      <c r="F59" s="147" t="str">
        <f t="shared" si="1"/>
        <v xml:space="preserve"> </v>
      </c>
    </row>
    <row r="60" spans="1:6" s="164" customFormat="1">
      <c r="A60" s="152">
        <v>4005</v>
      </c>
      <c r="B60" s="165" t="s">
        <v>260</v>
      </c>
      <c r="C60" s="131">
        <v>150</v>
      </c>
      <c r="D60" s="128" t="s">
        <v>233</v>
      </c>
      <c r="E60" s="147"/>
      <c r="F60" s="147" t="str">
        <f t="shared" si="1"/>
        <v xml:space="preserve"> </v>
      </c>
    </row>
    <row r="61" spans="1:6" s="164" customFormat="1" ht="25.5">
      <c r="A61" s="152">
        <v>4006</v>
      </c>
      <c r="B61" s="165" t="s">
        <v>261</v>
      </c>
      <c r="C61" s="131">
        <v>4</v>
      </c>
      <c r="D61" s="128" t="s">
        <v>233</v>
      </c>
      <c r="E61" s="147"/>
      <c r="F61" s="147" t="str">
        <f t="shared" si="1"/>
        <v xml:space="preserve"> </v>
      </c>
    </row>
    <row r="62" spans="1:6" s="164" customFormat="1" ht="25.5">
      <c r="A62" s="152">
        <v>4007</v>
      </c>
      <c r="B62" s="165" t="s">
        <v>262</v>
      </c>
      <c r="C62" s="131">
        <v>8</v>
      </c>
      <c r="D62" s="128" t="s">
        <v>256</v>
      </c>
      <c r="E62" s="147"/>
      <c r="F62" s="147" t="str">
        <f t="shared" si="1"/>
        <v xml:space="preserve"> </v>
      </c>
    </row>
    <row r="63" spans="1:6" s="164" customFormat="1" ht="26.25" customHeight="1">
      <c r="A63" s="152">
        <v>4008</v>
      </c>
      <c r="B63" s="165" t="s">
        <v>263</v>
      </c>
      <c r="C63" s="131">
        <v>10</v>
      </c>
      <c r="D63" s="128" t="s">
        <v>256</v>
      </c>
      <c r="E63" s="147"/>
      <c r="F63" s="147" t="str">
        <f t="shared" si="1"/>
        <v xml:space="preserve"> </v>
      </c>
    </row>
    <row r="64" spans="1:6" s="164" customFormat="1" ht="26.25" customHeight="1">
      <c r="A64" s="152">
        <v>4009</v>
      </c>
      <c r="B64" s="165" t="s">
        <v>264</v>
      </c>
      <c r="C64" s="131">
        <v>1</v>
      </c>
      <c r="D64" s="128" t="s">
        <v>256</v>
      </c>
      <c r="E64" s="147"/>
      <c r="F64" s="147" t="str">
        <f>IF(AND(ISNUMBER(C64),ISNUMBER(E64)),C64*E64," ")</f>
        <v xml:space="preserve"> </v>
      </c>
    </row>
    <row r="65" spans="1:6" s="164" customFormat="1" ht="25.5">
      <c r="A65" s="152">
        <v>4010</v>
      </c>
      <c r="B65" s="165" t="s">
        <v>265</v>
      </c>
      <c r="C65" s="131">
        <v>20</v>
      </c>
      <c r="D65" s="128" t="s">
        <v>233</v>
      </c>
      <c r="E65" s="147"/>
      <c r="F65" s="147" t="str">
        <f t="shared" si="1"/>
        <v xml:space="preserve"> </v>
      </c>
    </row>
    <row r="66" spans="1:6" s="164" customFormat="1" ht="25.5">
      <c r="A66" s="152">
        <v>4011</v>
      </c>
      <c r="B66" s="165" t="s">
        <v>266</v>
      </c>
      <c r="C66" s="131">
        <v>1</v>
      </c>
      <c r="D66" s="128" t="s">
        <v>2</v>
      </c>
      <c r="E66" s="147"/>
      <c r="F66" s="147" t="str">
        <f t="shared" si="1"/>
        <v xml:space="preserve"> </v>
      </c>
    </row>
    <row r="67" spans="1:6" s="128" customFormat="1">
      <c r="A67" s="152">
        <v>4012</v>
      </c>
      <c r="B67" s="128" t="s">
        <v>267</v>
      </c>
      <c r="C67" s="131">
        <v>1</v>
      </c>
      <c r="D67" s="128" t="s">
        <v>256</v>
      </c>
      <c r="E67" s="147"/>
      <c r="F67" s="147" t="str">
        <f t="shared" si="1"/>
        <v xml:space="preserve"> </v>
      </c>
    </row>
    <row r="68" spans="1:6" s="128" customFormat="1">
      <c r="A68" s="152">
        <v>4013</v>
      </c>
      <c r="B68" s="128" t="s">
        <v>268</v>
      </c>
      <c r="C68" s="131">
        <v>20</v>
      </c>
      <c r="D68" s="128" t="s">
        <v>256</v>
      </c>
      <c r="E68" s="147"/>
      <c r="F68" s="147" t="str">
        <f t="shared" si="1"/>
        <v xml:space="preserve"> </v>
      </c>
    </row>
    <row r="69" spans="1:6" s="128" customFormat="1">
      <c r="A69" s="152">
        <v>4014</v>
      </c>
      <c r="B69" s="128" t="s">
        <v>269</v>
      </c>
      <c r="C69" s="166">
        <v>20</v>
      </c>
      <c r="D69" s="167" t="s">
        <v>233</v>
      </c>
      <c r="E69" s="147"/>
      <c r="F69" s="147" t="str">
        <f t="shared" si="1"/>
        <v xml:space="preserve"> </v>
      </c>
    </row>
    <row r="70" spans="1:6" s="128" customFormat="1">
      <c r="A70" s="152">
        <v>4015</v>
      </c>
      <c r="B70" s="128" t="s">
        <v>270</v>
      </c>
      <c r="C70" s="166">
        <v>8</v>
      </c>
      <c r="D70" s="167" t="s">
        <v>271</v>
      </c>
      <c r="E70" s="147"/>
      <c r="F70" s="147" t="str">
        <f t="shared" si="1"/>
        <v xml:space="preserve"> </v>
      </c>
    </row>
    <row r="71" spans="1:6" s="128" customFormat="1">
      <c r="A71" s="152">
        <v>4016</v>
      </c>
      <c r="B71" s="128" t="s">
        <v>272</v>
      </c>
      <c r="C71" s="166">
        <v>8</v>
      </c>
      <c r="D71" s="167" t="s">
        <v>271</v>
      </c>
      <c r="E71" s="147"/>
      <c r="F71" s="147" t="str">
        <f t="shared" si="1"/>
        <v xml:space="preserve"> </v>
      </c>
    </row>
    <row r="72" spans="1:6" s="128" customFormat="1">
      <c r="A72" s="152">
        <v>4017</v>
      </c>
      <c r="B72" s="128" t="s">
        <v>273</v>
      </c>
      <c r="C72" s="166">
        <v>1</v>
      </c>
      <c r="D72" s="167" t="s">
        <v>2</v>
      </c>
      <c r="E72" s="147"/>
      <c r="F72" s="147" t="str">
        <f t="shared" si="1"/>
        <v xml:space="preserve"> </v>
      </c>
    </row>
    <row r="73" spans="1:6" s="128" customFormat="1">
      <c r="A73" s="152">
        <v>4018</v>
      </c>
      <c r="B73" s="128" t="s">
        <v>274</v>
      </c>
      <c r="C73" s="166">
        <v>10</v>
      </c>
      <c r="D73" s="167" t="s">
        <v>233</v>
      </c>
      <c r="E73" s="147"/>
      <c r="F73" s="147" t="str">
        <f t="shared" si="1"/>
        <v xml:space="preserve"> </v>
      </c>
    </row>
    <row r="74" spans="1:6" s="128" customFormat="1">
      <c r="A74" s="152">
        <v>4019</v>
      </c>
      <c r="B74" s="128" t="s">
        <v>275</v>
      </c>
      <c r="C74" s="166">
        <v>1</v>
      </c>
      <c r="D74" s="167" t="s">
        <v>2</v>
      </c>
      <c r="E74" s="147"/>
      <c r="F74" s="147" t="str">
        <f t="shared" si="1"/>
        <v xml:space="preserve"> </v>
      </c>
    </row>
    <row r="75" spans="1:6" s="164" customFormat="1">
      <c r="A75" s="152">
        <v>4020</v>
      </c>
      <c r="B75" s="128" t="s">
        <v>276</v>
      </c>
      <c r="C75" s="131">
        <v>10</v>
      </c>
      <c r="D75" s="128" t="s">
        <v>277</v>
      </c>
      <c r="E75" s="147"/>
      <c r="F75" s="147" t="str">
        <f t="shared" si="1"/>
        <v xml:space="preserve"> </v>
      </c>
    </row>
    <row r="76" spans="1:6" s="168" customFormat="1">
      <c r="A76" s="152">
        <v>4021</v>
      </c>
      <c r="B76" s="154" t="s">
        <v>278</v>
      </c>
      <c r="C76" s="131">
        <v>1</v>
      </c>
      <c r="D76" s="128" t="s">
        <v>2</v>
      </c>
      <c r="E76" s="147"/>
      <c r="F76" s="153">
        <f>ROUND(SUM(F56:F75)*10%,1)</f>
        <v>0</v>
      </c>
    </row>
    <row r="77" spans="1:6" s="128" customFormat="1">
      <c r="A77" s="137"/>
      <c r="C77" s="131"/>
      <c r="E77" s="147"/>
      <c r="F77" s="148"/>
    </row>
    <row r="78" spans="1:6" s="128" customFormat="1">
      <c r="A78" s="137"/>
      <c r="B78" s="149" t="s">
        <v>279</v>
      </c>
      <c r="C78" s="150"/>
      <c r="D78" s="133"/>
      <c r="E78" s="147"/>
      <c r="F78" s="151">
        <f>SUM(F56:F76)</f>
        <v>0</v>
      </c>
    </row>
    <row r="79" spans="1:6" s="128" customFormat="1">
      <c r="A79" s="137"/>
      <c r="B79" s="149"/>
      <c r="C79" s="150"/>
      <c r="D79" s="133"/>
      <c r="E79" s="147"/>
      <c r="F79" s="151"/>
    </row>
    <row r="80" spans="1:6" s="128" customFormat="1">
      <c r="A80" s="137"/>
      <c r="B80" s="149"/>
      <c r="C80" s="150"/>
      <c r="D80" s="133"/>
      <c r="E80" s="147"/>
      <c r="F80" s="148"/>
    </row>
    <row r="81" spans="1:6" s="128" customFormat="1">
      <c r="A81" s="137" t="s">
        <v>280</v>
      </c>
      <c r="B81" s="133" t="s">
        <v>281</v>
      </c>
      <c r="C81" s="131"/>
      <c r="E81" s="147"/>
      <c r="F81" s="148"/>
    </row>
    <row r="82" spans="1:6" s="128" customFormat="1">
      <c r="A82" s="137"/>
      <c r="C82" s="131"/>
      <c r="E82" s="147"/>
      <c r="F82" s="148"/>
    </row>
    <row r="83" spans="1:6" s="128" customFormat="1">
      <c r="A83" s="152">
        <v>5001</v>
      </c>
      <c r="B83" s="128" t="s">
        <v>282</v>
      </c>
      <c r="C83" s="131">
        <v>1</v>
      </c>
      <c r="D83" s="128" t="s">
        <v>256</v>
      </c>
      <c r="E83" s="147"/>
      <c r="F83" s="147" t="str">
        <f>IF(AND(ISNUMBER(C83),ISNUMBER(E83)),C83*E83," ")</f>
        <v xml:space="preserve"> </v>
      </c>
    </row>
    <row r="84" spans="1:6" s="128" customFormat="1">
      <c r="A84" s="152">
        <v>5002</v>
      </c>
      <c r="B84" s="169" t="s">
        <v>283</v>
      </c>
      <c r="C84" s="131">
        <v>10</v>
      </c>
      <c r="D84" s="128" t="s">
        <v>256</v>
      </c>
      <c r="E84" s="147"/>
      <c r="F84" s="147" t="str">
        <f>IF(AND(ISNUMBER(C84),ISNUMBER(E84)),C84*E84," ")</f>
        <v xml:space="preserve"> </v>
      </c>
    </row>
    <row r="85" spans="1:6" s="128" customFormat="1">
      <c r="A85" s="152">
        <v>5003</v>
      </c>
      <c r="B85" s="170" t="s">
        <v>284</v>
      </c>
      <c r="C85" s="131">
        <v>1</v>
      </c>
      <c r="D85" s="128" t="s">
        <v>2</v>
      </c>
      <c r="E85" s="147"/>
      <c r="F85" s="147" t="str">
        <f>IF(AND(ISNUMBER(C85),ISNUMBER(E85)),C85*E85," ")</f>
        <v xml:space="preserve"> </v>
      </c>
    </row>
    <row r="86" spans="1:6" s="128" customFormat="1">
      <c r="A86" s="137"/>
      <c r="C86" s="131"/>
      <c r="E86" s="147"/>
      <c r="F86" s="147"/>
    </row>
    <row r="87" spans="1:6" s="128" customFormat="1">
      <c r="A87" s="137"/>
      <c r="C87" s="131"/>
      <c r="E87" s="147"/>
      <c r="F87" s="147"/>
    </row>
    <row r="88" spans="1:6" s="128" customFormat="1">
      <c r="A88" s="137"/>
      <c r="B88" s="149" t="s">
        <v>285</v>
      </c>
      <c r="C88" s="150"/>
      <c r="D88" s="133"/>
      <c r="E88" s="147"/>
      <c r="F88" s="151">
        <f>SUM(F83:F85)</f>
        <v>0</v>
      </c>
    </row>
    <row r="89" spans="1:6" s="128" customFormat="1">
      <c r="A89" s="137"/>
      <c r="B89" s="149"/>
      <c r="C89" s="150"/>
      <c r="D89" s="133"/>
      <c r="E89" s="147"/>
      <c r="F89" s="151"/>
    </row>
    <row r="90" spans="1:6" s="128" customFormat="1">
      <c r="A90" s="137"/>
      <c r="B90" s="133"/>
      <c r="C90" s="150"/>
      <c r="D90" s="133"/>
      <c r="E90" s="147"/>
      <c r="F90" s="148"/>
    </row>
    <row r="91" spans="1:6" s="128" customFormat="1">
      <c r="A91" s="137"/>
      <c r="B91" s="133"/>
      <c r="C91" s="131"/>
      <c r="E91" s="147"/>
      <c r="F91" s="148"/>
    </row>
    <row r="92" spans="1:6" s="128" customFormat="1">
      <c r="A92" s="137"/>
      <c r="C92" s="131"/>
      <c r="E92" s="147" t="str">
        <f>IF(AND(ISNUMBER(#REF!),ISNUMBER(#REF!)),ROUND((#REF!*#REF!/(1-#REF!)+#REF!*#REF!*#REF!)*#REF!*#REF!*#REF!,0)," ")</f>
        <v xml:space="preserve"> </v>
      </c>
      <c r="F92" s="148"/>
    </row>
    <row r="93" spans="1:6" s="128" customFormat="1">
      <c r="A93" s="171"/>
      <c r="B93" s="172"/>
      <c r="C93" s="173"/>
      <c r="D93" s="172"/>
      <c r="E93" s="174"/>
      <c r="F93" s="175"/>
    </row>
    <row r="94" spans="1:6" s="172" customFormat="1" ht="15">
      <c r="A94" s="130"/>
      <c r="B94" s="176" t="s">
        <v>286</v>
      </c>
      <c r="C94" s="177"/>
      <c r="D94" s="176"/>
      <c r="E94" s="178"/>
      <c r="F94" s="179">
        <f>F22+F34+F50+F78+F88</f>
        <v>0</v>
      </c>
    </row>
    <row r="95" spans="1:6" s="176" customFormat="1" ht="15">
      <c r="A95" s="171"/>
      <c r="B95" s="172"/>
      <c r="C95" s="173"/>
      <c r="D95" s="172"/>
      <c r="E95" s="174"/>
      <c r="F95" s="175"/>
    </row>
    <row r="96" spans="1:6" s="172" customFormat="1">
      <c r="A96" s="137"/>
      <c r="B96" s="128"/>
      <c r="C96" s="131"/>
      <c r="D96" s="128"/>
      <c r="E96" s="169"/>
      <c r="F96" s="180"/>
    </row>
    <row r="97" spans="1:6" s="128" customFormat="1">
      <c r="A97" s="137"/>
      <c r="C97" s="131"/>
      <c r="E97" s="169"/>
      <c r="F97" s="180"/>
    </row>
    <row r="98" spans="1:6" s="128" customFormat="1">
      <c r="A98" s="181"/>
      <c r="B98" s="182" t="s">
        <v>287</v>
      </c>
      <c r="C98" s="183"/>
      <c r="D98" s="169"/>
      <c r="E98" s="169"/>
      <c r="F98" s="180"/>
    </row>
    <row r="99" spans="1:6" s="164" customFormat="1" ht="25.5">
      <c r="A99" s="181" t="s">
        <v>288</v>
      </c>
      <c r="B99" s="184" t="s">
        <v>289</v>
      </c>
      <c r="C99" s="183"/>
    </row>
    <row r="100" spans="1:6" s="164" customFormat="1">
      <c r="A100" s="181"/>
      <c r="B100" s="167"/>
      <c r="C100" s="166"/>
      <c r="D100" s="167"/>
      <c r="E100" s="169"/>
      <c r="F100" s="180"/>
    </row>
  </sheetData>
  <pageMargins left="0.78740157480314965" right="0.74803149606299213" top="0.59055118110236227" bottom="0.59055118110236227" header="0" footer="0"/>
  <pageSetup paperSize="9" scale="83" orientation="portrait" r:id="rId1"/>
  <headerFooter alignWithMargins="0">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0C0-17E5-4C3E-BCB8-4961C212D573}">
  <sheetPr>
    <tabColor theme="7" tint="0.39997558519241921"/>
  </sheetPr>
  <dimension ref="A1:F61"/>
  <sheetViews>
    <sheetView showZeros="0" view="pageBreakPreview" topLeftCell="A32" zoomScaleNormal="100" zoomScaleSheetLayoutView="100" workbookViewId="0">
      <selection activeCell="E54" sqref="E9:E54"/>
    </sheetView>
  </sheetViews>
  <sheetFormatPr defaultRowHeight="12.75"/>
  <cols>
    <col min="1" max="1" width="5.7109375" style="183" customWidth="1"/>
    <col min="2" max="2" width="45.7109375" style="188" customWidth="1"/>
    <col min="3" max="4" width="5.7109375" style="188" customWidth="1"/>
    <col min="5" max="5" width="12.7109375" style="186" customWidth="1"/>
    <col min="6" max="6" width="17.7109375" style="187" customWidth="1"/>
    <col min="7" max="256" width="9.140625" style="188"/>
    <col min="257" max="257" width="5.7109375" style="188" customWidth="1"/>
    <col min="258" max="258" width="45.7109375" style="188" customWidth="1"/>
    <col min="259" max="260" width="5.7109375" style="188" customWidth="1"/>
    <col min="261" max="261" width="12.7109375" style="188" customWidth="1"/>
    <col min="262" max="262" width="17.7109375" style="188" customWidth="1"/>
    <col min="263" max="512" width="9.140625" style="188"/>
    <col min="513" max="513" width="5.7109375" style="188" customWidth="1"/>
    <col min="514" max="514" width="45.7109375" style="188" customWidth="1"/>
    <col min="515" max="516" width="5.7109375" style="188" customWidth="1"/>
    <col min="517" max="517" width="12.7109375" style="188" customWidth="1"/>
    <col min="518" max="518" width="17.7109375" style="188" customWidth="1"/>
    <col min="519" max="768" width="9.140625" style="188"/>
    <col min="769" max="769" width="5.7109375" style="188" customWidth="1"/>
    <col min="770" max="770" width="45.7109375" style="188" customWidth="1"/>
    <col min="771" max="772" width="5.7109375" style="188" customWidth="1"/>
    <col min="773" max="773" width="12.7109375" style="188" customWidth="1"/>
    <col min="774" max="774" width="17.7109375" style="188" customWidth="1"/>
    <col min="775" max="1024" width="9.140625" style="188"/>
    <col min="1025" max="1025" width="5.7109375" style="188" customWidth="1"/>
    <col min="1026" max="1026" width="45.7109375" style="188" customWidth="1"/>
    <col min="1027" max="1028" width="5.7109375" style="188" customWidth="1"/>
    <col min="1029" max="1029" width="12.7109375" style="188" customWidth="1"/>
    <col min="1030" max="1030" width="17.7109375" style="188" customWidth="1"/>
    <col min="1031" max="1280" width="9.140625" style="188"/>
    <col min="1281" max="1281" width="5.7109375" style="188" customWidth="1"/>
    <col min="1282" max="1282" width="45.7109375" style="188" customWidth="1"/>
    <col min="1283" max="1284" width="5.7109375" style="188" customWidth="1"/>
    <col min="1285" max="1285" width="12.7109375" style="188" customWidth="1"/>
    <col min="1286" max="1286" width="17.7109375" style="188" customWidth="1"/>
    <col min="1287" max="1536" width="9.140625" style="188"/>
    <col min="1537" max="1537" width="5.7109375" style="188" customWidth="1"/>
    <col min="1538" max="1538" width="45.7109375" style="188" customWidth="1"/>
    <col min="1539" max="1540" width="5.7109375" style="188" customWidth="1"/>
    <col min="1541" max="1541" width="12.7109375" style="188" customWidth="1"/>
    <col min="1542" max="1542" width="17.7109375" style="188" customWidth="1"/>
    <col min="1543" max="1792" width="9.140625" style="188"/>
    <col min="1793" max="1793" width="5.7109375" style="188" customWidth="1"/>
    <col min="1794" max="1794" width="45.7109375" style="188" customWidth="1"/>
    <col min="1795" max="1796" width="5.7109375" style="188" customWidth="1"/>
    <col min="1797" max="1797" width="12.7109375" style="188" customWidth="1"/>
    <col min="1798" max="1798" width="17.7109375" style="188" customWidth="1"/>
    <col min="1799" max="2048" width="9.140625" style="188"/>
    <col min="2049" max="2049" width="5.7109375" style="188" customWidth="1"/>
    <col min="2050" max="2050" width="45.7109375" style="188" customWidth="1"/>
    <col min="2051" max="2052" width="5.7109375" style="188" customWidth="1"/>
    <col min="2053" max="2053" width="12.7109375" style="188" customWidth="1"/>
    <col min="2054" max="2054" width="17.7109375" style="188" customWidth="1"/>
    <col min="2055" max="2304" width="9.140625" style="188"/>
    <col min="2305" max="2305" width="5.7109375" style="188" customWidth="1"/>
    <col min="2306" max="2306" width="45.7109375" style="188" customWidth="1"/>
    <col min="2307" max="2308" width="5.7109375" style="188" customWidth="1"/>
    <col min="2309" max="2309" width="12.7109375" style="188" customWidth="1"/>
    <col min="2310" max="2310" width="17.7109375" style="188" customWidth="1"/>
    <col min="2311" max="2560" width="9.140625" style="188"/>
    <col min="2561" max="2561" width="5.7109375" style="188" customWidth="1"/>
    <col min="2562" max="2562" width="45.7109375" style="188" customWidth="1"/>
    <col min="2563" max="2564" width="5.7109375" style="188" customWidth="1"/>
    <col min="2565" max="2565" width="12.7109375" style="188" customWidth="1"/>
    <col min="2566" max="2566" width="17.7109375" style="188" customWidth="1"/>
    <col min="2567" max="2816" width="9.140625" style="188"/>
    <col min="2817" max="2817" width="5.7109375" style="188" customWidth="1"/>
    <col min="2818" max="2818" width="45.7109375" style="188" customWidth="1"/>
    <col min="2819" max="2820" width="5.7109375" style="188" customWidth="1"/>
    <col min="2821" max="2821" width="12.7109375" style="188" customWidth="1"/>
    <col min="2822" max="2822" width="17.7109375" style="188" customWidth="1"/>
    <col min="2823" max="3072" width="9.140625" style="188"/>
    <col min="3073" max="3073" width="5.7109375" style="188" customWidth="1"/>
    <col min="3074" max="3074" width="45.7109375" style="188" customWidth="1"/>
    <col min="3075" max="3076" width="5.7109375" style="188" customWidth="1"/>
    <col min="3077" max="3077" width="12.7109375" style="188" customWidth="1"/>
    <col min="3078" max="3078" width="17.7109375" style="188" customWidth="1"/>
    <col min="3079" max="3328" width="9.140625" style="188"/>
    <col min="3329" max="3329" width="5.7109375" style="188" customWidth="1"/>
    <col min="3330" max="3330" width="45.7109375" style="188" customWidth="1"/>
    <col min="3331" max="3332" width="5.7109375" style="188" customWidth="1"/>
    <col min="3333" max="3333" width="12.7109375" style="188" customWidth="1"/>
    <col min="3334" max="3334" width="17.7109375" style="188" customWidth="1"/>
    <col min="3335" max="3584" width="9.140625" style="188"/>
    <col min="3585" max="3585" width="5.7109375" style="188" customWidth="1"/>
    <col min="3586" max="3586" width="45.7109375" style="188" customWidth="1"/>
    <col min="3587" max="3588" width="5.7109375" style="188" customWidth="1"/>
    <col min="3589" max="3589" width="12.7109375" style="188" customWidth="1"/>
    <col min="3590" max="3590" width="17.7109375" style="188" customWidth="1"/>
    <col min="3591" max="3840" width="9.140625" style="188"/>
    <col min="3841" max="3841" width="5.7109375" style="188" customWidth="1"/>
    <col min="3842" max="3842" width="45.7109375" style="188" customWidth="1"/>
    <col min="3843" max="3844" width="5.7109375" style="188" customWidth="1"/>
    <col min="3845" max="3845" width="12.7109375" style="188" customWidth="1"/>
    <col min="3846" max="3846" width="17.7109375" style="188" customWidth="1"/>
    <col min="3847" max="4096" width="9.140625" style="188"/>
    <col min="4097" max="4097" width="5.7109375" style="188" customWidth="1"/>
    <col min="4098" max="4098" width="45.7109375" style="188" customWidth="1"/>
    <col min="4099" max="4100" width="5.7109375" style="188" customWidth="1"/>
    <col min="4101" max="4101" width="12.7109375" style="188" customWidth="1"/>
    <col min="4102" max="4102" width="17.7109375" style="188" customWidth="1"/>
    <col min="4103" max="4352" width="9.140625" style="188"/>
    <col min="4353" max="4353" width="5.7109375" style="188" customWidth="1"/>
    <col min="4354" max="4354" width="45.7109375" style="188" customWidth="1"/>
    <col min="4355" max="4356" width="5.7109375" style="188" customWidth="1"/>
    <col min="4357" max="4357" width="12.7109375" style="188" customWidth="1"/>
    <col min="4358" max="4358" width="17.7109375" style="188" customWidth="1"/>
    <col min="4359" max="4608" width="9.140625" style="188"/>
    <col min="4609" max="4609" width="5.7109375" style="188" customWidth="1"/>
    <col min="4610" max="4610" width="45.7109375" style="188" customWidth="1"/>
    <col min="4611" max="4612" width="5.7109375" style="188" customWidth="1"/>
    <col min="4613" max="4613" width="12.7109375" style="188" customWidth="1"/>
    <col min="4614" max="4614" width="17.7109375" style="188" customWidth="1"/>
    <col min="4615" max="4864" width="9.140625" style="188"/>
    <col min="4865" max="4865" width="5.7109375" style="188" customWidth="1"/>
    <col min="4866" max="4866" width="45.7109375" style="188" customWidth="1"/>
    <col min="4867" max="4868" width="5.7109375" style="188" customWidth="1"/>
    <col min="4869" max="4869" width="12.7109375" style="188" customWidth="1"/>
    <col min="4870" max="4870" width="17.7109375" style="188" customWidth="1"/>
    <col min="4871" max="5120" width="9.140625" style="188"/>
    <col min="5121" max="5121" width="5.7109375" style="188" customWidth="1"/>
    <col min="5122" max="5122" width="45.7109375" style="188" customWidth="1"/>
    <col min="5123" max="5124" width="5.7109375" style="188" customWidth="1"/>
    <col min="5125" max="5125" width="12.7109375" style="188" customWidth="1"/>
    <col min="5126" max="5126" width="17.7109375" style="188" customWidth="1"/>
    <col min="5127" max="5376" width="9.140625" style="188"/>
    <col min="5377" max="5377" width="5.7109375" style="188" customWidth="1"/>
    <col min="5378" max="5378" width="45.7109375" style="188" customWidth="1"/>
    <col min="5379" max="5380" width="5.7109375" style="188" customWidth="1"/>
    <col min="5381" max="5381" width="12.7109375" style="188" customWidth="1"/>
    <col min="5382" max="5382" width="17.7109375" style="188" customWidth="1"/>
    <col min="5383" max="5632" width="9.140625" style="188"/>
    <col min="5633" max="5633" width="5.7109375" style="188" customWidth="1"/>
    <col min="5634" max="5634" width="45.7109375" style="188" customWidth="1"/>
    <col min="5635" max="5636" width="5.7109375" style="188" customWidth="1"/>
    <col min="5637" max="5637" width="12.7109375" style="188" customWidth="1"/>
    <col min="5638" max="5638" width="17.7109375" style="188" customWidth="1"/>
    <col min="5639" max="5888" width="9.140625" style="188"/>
    <col min="5889" max="5889" width="5.7109375" style="188" customWidth="1"/>
    <col min="5890" max="5890" width="45.7109375" style="188" customWidth="1"/>
    <col min="5891" max="5892" width="5.7109375" style="188" customWidth="1"/>
    <col min="5893" max="5893" width="12.7109375" style="188" customWidth="1"/>
    <col min="5894" max="5894" width="17.7109375" style="188" customWidth="1"/>
    <col min="5895" max="6144" width="9.140625" style="188"/>
    <col min="6145" max="6145" width="5.7109375" style="188" customWidth="1"/>
    <col min="6146" max="6146" width="45.7109375" style="188" customWidth="1"/>
    <col min="6147" max="6148" width="5.7109375" style="188" customWidth="1"/>
    <col min="6149" max="6149" width="12.7109375" style="188" customWidth="1"/>
    <col min="6150" max="6150" width="17.7109375" style="188" customWidth="1"/>
    <col min="6151" max="6400" width="9.140625" style="188"/>
    <col min="6401" max="6401" width="5.7109375" style="188" customWidth="1"/>
    <col min="6402" max="6402" width="45.7109375" style="188" customWidth="1"/>
    <col min="6403" max="6404" width="5.7109375" style="188" customWidth="1"/>
    <col min="6405" max="6405" width="12.7109375" style="188" customWidth="1"/>
    <col min="6406" max="6406" width="17.7109375" style="188" customWidth="1"/>
    <col min="6407" max="6656" width="9.140625" style="188"/>
    <col min="6657" max="6657" width="5.7109375" style="188" customWidth="1"/>
    <col min="6658" max="6658" width="45.7109375" style="188" customWidth="1"/>
    <col min="6659" max="6660" width="5.7109375" style="188" customWidth="1"/>
    <col min="6661" max="6661" width="12.7109375" style="188" customWidth="1"/>
    <col min="6662" max="6662" width="17.7109375" style="188" customWidth="1"/>
    <col min="6663" max="6912" width="9.140625" style="188"/>
    <col min="6913" max="6913" width="5.7109375" style="188" customWidth="1"/>
    <col min="6914" max="6914" width="45.7109375" style="188" customWidth="1"/>
    <col min="6915" max="6916" width="5.7109375" style="188" customWidth="1"/>
    <col min="6917" max="6917" width="12.7109375" style="188" customWidth="1"/>
    <col min="6918" max="6918" width="17.7109375" style="188" customWidth="1"/>
    <col min="6919" max="7168" width="9.140625" style="188"/>
    <col min="7169" max="7169" width="5.7109375" style="188" customWidth="1"/>
    <col min="7170" max="7170" width="45.7109375" style="188" customWidth="1"/>
    <col min="7171" max="7172" width="5.7109375" style="188" customWidth="1"/>
    <col min="7173" max="7173" width="12.7109375" style="188" customWidth="1"/>
    <col min="7174" max="7174" width="17.7109375" style="188" customWidth="1"/>
    <col min="7175" max="7424" width="9.140625" style="188"/>
    <col min="7425" max="7425" width="5.7109375" style="188" customWidth="1"/>
    <col min="7426" max="7426" width="45.7109375" style="188" customWidth="1"/>
    <col min="7427" max="7428" width="5.7109375" style="188" customWidth="1"/>
    <col min="7429" max="7429" width="12.7109375" style="188" customWidth="1"/>
    <col min="7430" max="7430" width="17.7109375" style="188" customWidth="1"/>
    <col min="7431" max="7680" width="9.140625" style="188"/>
    <col min="7681" max="7681" width="5.7109375" style="188" customWidth="1"/>
    <col min="7682" max="7682" width="45.7109375" style="188" customWidth="1"/>
    <col min="7683" max="7684" width="5.7109375" style="188" customWidth="1"/>
    <col min="7685" max="7685" width="12.7109375" style="188" customWidth="1"/>
    <col min="7686" max="7686" width="17.7109375" style="188" customWidth="1"/>
    <col min="7687" max="7936" width="9.140625" style="188"/>
    <col min="7937" max="7937" width="5.7109375" style="188" customWidth="1"/>
    <col min="7938" max="7938" width="45.7109375" style="188" customWidth="1"/>
    <col min="7939" max="7940" width="5.7109375" style="188" customWidth="1"/>
    <col min="7941" max="7941" width="12.7109375" style="188" customWidth="1"/>
    <col min="7942" max="7942" width="17.7109375" style="188" customWidth="1"/>
    <col min="7943" max="8192" width="9.140625" style="188"/>
    <col min="8193" max="8193" width="5.7109375" style="188" customWidth="1"/>
    <col min="8194" max="8194" width="45.7109375" style="188" customWidth="1"/>
    <col min="8195" max="8196" width="5.7109375" style="188" customWidth="1"/>
    <col min="8197" max="8197" width="12.7109375" style="188" customWidth="1"/>
    <col min="8198" max="8198" width="17.7109375" style="188" customWidth="1"/>
    <col min="8199" max="8448" width="9.140625" style="188"/>
    <col min="8449" max="8449" width="5.7109375" style="188" customWidth="1"/>
    <col min="8450" max="8450" width="45.7109375" style="188" customWidth="1"/>
    <col min="8451" max="8452" width="5.7109375" style="188" customWidth="1"/>
    <col min="8453" max="8453" width="12.7109375" style="188" customWidth="1"/>
    <col min="8454" max="8454" width="17.7109375" style="188" customWidth="1"/>
    <col min="8455" max="8704" width="9.140625" style="188"/>
    <col min="8705" max="8705" width="5.7109375" style="188" customWidth="1"/>
    <col min="8706" max="8706" width="45.7109375" style="188" customWidth="1"/>
    <col min="8707" max="8708" width="5.7109375" style="188" customWidth="1"/>
    <col min="8709" max="8709" width="12.7109375" style="188" customWidth="1"/>
    <col min="8710" max="8710" width="17.7109375" style="188" customWidth="1"/>
    <col min="8711" max="8960" width="9.140625" style="188"/>
    <col min="8961" max="8961" width="5.7109375" style="188" customWidth="1"/>
    <col min="8962" max="8962" width="45.7109375" style="188" customWidth="1"/>
    <col min="8963" max="8964" width="5.7109375" style="188" customWidth="1"/>
    <col min="8965" max="8965" width="12.7109375" style="188" customWidth="1"/>
    <col min="8966" max="8966" width="17.7109375" style="188" customWidth="1"/>
    <col min="8967" max="9216" width="9.140625" style="188"/>
    <col min="9217" max="9217" width="5.7109375" style="188" customWidth="1"/>
    <col min="9218" max="9218" width="45.7109375" style="188" customWidth="1"/>
    <col min="9219" max="9220" width="5.7109375" style="188" customWidth="1"/>
    <col min="9221" max="9221" width="12.7109375" style="188" customWidth="1"/>
    <col min="9222" max="9222" width="17.7109375" style="188" customWidth="1"/>
    <col min="9223" max="9472" width="9.140625" style="188"/>
    <col min="9473" max="9473" width="5.7109375" style="188" customWidth="1"/>
    <col min="9474" max="9474" width="45.7109375" style="188" customWidth="1"/>
    <col min="9475" max="9476" width="5.7109375" style="188" customWidth="1"/>
    <col min="9477" max="9477" width="12.7109375" style="188" customWidth="1"/>
    <col min="9478" max="9478" width="17.7109375" style="188" customWidth="1"/>
    <col min="9479" max="9728" width="9.140625" style="188"/>
    <col min="9729" max="9729" width="5.7109375" style="188" customWidth="1"/>
    <col min="9730" max="9730" width="45.7109375" style="188" customWidth="1"/>
    <col min="9731" max="9732" width="5.7109375" style="188" customWidth="1"/>
    <col min="9733" max="9733" width="12.7109375" style="188" customWidth="1"/>
    <col min="9734" max="9734" width="17.7109375" style="188" customWidth="1"/>
    <col min="9735" max="9984" width="9.140625" style="188"/>
    <col min="9985" max="9985" width="5.7109375" style="188" customWidth="1"/>
    <col min="9986" max="9986" width="45.7109375" style="188" customWidth="1"/>
    <col min="9987" max="9988" width="5.7109375" style="188" customWidth="1"/>
    <col min="9989" max="9989" width="12.7109375" style="188" customWidth="1"/>
    <col min="9990" max="9990" width="17.7109375" style="188" customWidth="1"/>
    <col min="9991" max="10240" width="9.140625" style="188"/>
    <col min="10241" max="10241" width="5.7109375" style="188" customWidth="1"/>
    <col min="10242" max="10242" width="45.7109375" style="188" customWidth="1"/>
    <col min="10243" max="10244" width="5.7109375" style="188" customWidth="1"/>
    <col min="10245" max="10245" width="12.7109375" style="188" customWidth="1"/>
    <col min="10246" max="10246" width="17.7109375" style="188" customWidth="1"/>
    <col min="10247" max="10496" width="9.140625" style="188"/>
    <col min="10497" max="10497" width="5.7109375" style="188" customWidth="1"/>
    <col min="10498" max="10498" width="45.7109375" style="188" customWidth="1"/>
    <col min="10499" max="10500" width="5.7109375" style="188" customWidth="1"/>
    <col min="10501" max="10501" width="12.7109375" style="188" customWidth="1"/>
    <col min="10502" max="10502" width="17.7109375" style="188" customWidth="1"/>
    <col min="10503" max="10752" width="9.140625" style="188"/>
    <col min="10753" max="10753" width="5.7109375" style="188" customWidth="1"/>
    <col min="10754" max="10754" width="45.7109375" style="188" customWidth="1"/>
    <col min="10755" max="10756" width="5.7109375" style="188" customWidth="1"/>
    <col min="10757" max="10757" width="12.7109375" style="188" customWidth="1"/>
    <col min="10758" max="10758" width="17.7109375" style="188" customWidth="1"/>
    <col min="10759" max="11008" width="9.140625" style="188"/>
    <col min="11009" max="11009" width="5.7109375" style="188" customWidth="1"/>
    <col min="11010" max="11010" width="45.7109375" style="188" customWidth="1"/>
    <col min="11011" max="11012" width="5.7109375" style="188" customWidth="1"/>
    <col min="11013" max="11013" width="12.7109375" style="188" customWidth="1"/>
    <col min="11014" max="11014" width="17.7109375" style="188" customWidth="1"/>
    <col min="11015" max="11264" width="9.140625" style="188"/>
    <col min="11265" max="11265" width="5.7109375" style="188" customWidth="1"/>
    <col min="11266" max="11266" width="45.7109375" style="188" customWidth="1"/>
    <col min="11267" max="11268" width="5.7109375" style="188" customWidth="1"/>
    <col min="11269" max="11269" width="12.7109375" style="188" customWidth="1"/>
    <col min="11270" max="11270" width="17.7109375" style="188" customWidth="1"/>
    <col min="11271" max="11520" width="9.140625" style="188"/>
    <col min="11521" max="11521" width="5.7109375" style="188" customWidth="1"/>
    <col min="11522" max="11522" width="45.7109375" style="188" customWidth="1"/>
    <col min="11523" max="11524" width="5.7109375" style="188" customWidth="1"/>
    <col min="11525" max="11525" width="12.7109375" style="188" customWidth="1"/>
    <col min="11526" max="11526" width="17.7109375" style="188" customWidth="1"/>
    <col min="11527" max="11776" width="9.140625" style="188"/>
    <col min="11777" max="11777" width="5.7109375" style="188" customWidth="1"/>
    <col min="11778" max="11778" width="45.7109375" style="188" customWidth="1"/>
    <col min="11779" max="11780" width="5.7109375" style="188" customWidth="1"/>
    <col min="11781" max="11781" width="12.7109375" style="188" customWidth="1"/>
    <col min="11782" max="11782" width="17.7109375" style="188" customWidth="1"/>
    <col min="11783" max="12032" width="9.140625" style="188"/>
    <col min="12033" max="12033" width="5.7109375" style="188" customWidth="1"/>
    <col min="12034" max="12034" width="45.7109375" style="188" customWidth="1"/>
    <col min="12035" max="12036" width="5.7109375" style="188" customWidth="1"/>
    <col min="12037" max="12037" width="12.7109375" style="188" customWidth="1"/>
    <col min="12038" max="12038" width="17.7109375" style="188" customWidth="1"/>
    <col min="12039" max="12288" width="9.140625" style="188"/>
    <col min="12289" max="12289" width="5.7109375" style="188" customWidth="1"/>
    <col min="12290" max="12290" width="45.7109375" style="188" customWidth="1"/>
    <col min="12291" max="12292" width="5.7109375" style="188" customWidth="1"/>
    <col min="12293" max="12293" width="12.7109375" style="188" customWidth="1"/>
    <col min="12294" max="12294" width="17.7109375" style="188" customWidth="1"/>
    <col min="12295" max="12544" width="9.140625" style="188"/>
    <col min="12545" max="12545" width="5.7109375" style="188" customWidth="1"/>
    <col min="12546" max="12546" width="45.7109375" style="188" customWidth="1"/>
    <col min="12547" max="12548" width="5.7109375" style="188" customWidth="1"/>
    <col min="12549" max="12549" width="12.7109375" style="188" customWidth="1"/>
    <col min="12550" max="12550" width="17.7109375" style="188" customWidth="1"/>
    <col min="12551" max="12800" width="9.140625" style="188"/>
    <col min="12801" max="12801" width="5.7109375" style="188" customWidth="1"/>
    <col min="12802" max="12802" width="45.7109375" style="188" customWidth="1"/>
    <col min="12803" max="12804" width="5.7109375" style="188" customWidth="1"/>
    <col min="12805" max="12805" width="12.7109375" style="188" customWidth="1"/>
    <col min="12806" max="12806" width="17.7109375" style="188" customWidth="1"/>
    <col min="12807" max="13056" width="9.140625" style="188"/>
    <col min="13057" max="13057" width="5.7109375" style="188" customWidth="1"/>
    <col min="13058" max="13058" width="45.7109375" style="188" customWidth="1"/>
    <col min="13059" max="13060" width="5.7109375" style="188" customWidth="1"/>
    <col min="13061" max="13061" width="12.7109375" style="188" customWidth="1"/>
    <col min="13062" max="13062" width="17.7109375" style="188" customWidth="1"/>
    <col min="13063" max="13312" width="9.140625" style="188"/>
    <col min="13313" max="13313" width="5.7109375" style="188" customWidth="1"/>
    <col min="13314" max="13314" width="45.7109375" style="188" customWidth="1"/>
    <col min="13315" max="13316" width="5.7109375" style="188" customWidth="1"/>
    <col min="13317" max="13317" width="12.7109375" style="188" customWidth="1"/>
    <col min="13318" max="13318" width="17.7109375" style="188" customWidth="1"/>
    <col min="13319" max="13568" width="9.140625" style="188"/>
    <col min="13569" max="13569" width="5.7109375" style="188" customWidth="1"/>
    <col min="13570" max="13570" width="45.7109375" style="188" customWidth="1"/>
    <col min="13571" max="13572" width="5.7109375" style="188" customWidth="1"/>
    <col min="13573" max="13573" width="12.7109375" style="188" customWidth="1"/>
    <col min="13574" max="13574" width="17.7109375" style="188" customWidth="1"/>
    <col min="13575" max="13824" width="9.140625" style="188"/>
    <col min="13825" max="13825" width="5.7109375" style="188" customWidth="1"/>
    <col min="13826" max="13826" width="45.7109375" style="188" customWidth="1"/>
    <col min="13827" max="13828" width="5.7109375" style="188" customWidth="1"/>
    <col min="13829" max="13829" width="12.7109375" style="188" customWidth="1"/>
    <col min="13830" max="13830" width="17.7109375" style="188" customWidth="1"/>
    <col min="13831" max="14080" width="9.140625" style="188"/>
    <col min="14081" max="14081" width="5.7109375" style="188" customWidth="1"/>
    <col min="14082" max="14082" width="45.7109375" style="188" customWidth="1"/>
    <col min="14083" max="14084" width="5.7109375" style="188" customWidth="1"/>
    <col min="14085" max="14085" width="12.7109375" style="188" customWidth="1"/>
    <col min="14086" max="14086" width="17.7109375" style="188" customWidth="1"/>
    <col min="14087" max="14336" width="9.140625" style="188"/>
    <col min="14337" max="14337" width="5.7109375" style="188" customWidth="1"/>
    <col min="14338" max="14338" width="45.7109375" style="188" customWidth="1"/>
    <col min="14339" max="14340" width="5.7109375" style="188" customWidth="1"/>
    <col min="14341" max="14341" width="12.7109375" style="188" customWidth="1"/>
    <col min="14342" max="14342" width="17.7109375" style="188" customWidth="1"/>
    <col min="14343" max="14592" width="9.140625" style="188"/>
    <col min="14593" max="14593" width="5.7109375" style="188" customWidth="1"/>
    <col min="14594" max="14594" width="45.7109375" style="188" customWidth="1"/>
    <col min="14595" max="14596" width="5.7109375" style="188" customWidth="1"/>
    <col min="14597" max="14597" width="12.7109375" style="188" customWidth="1"/>
    <col min="14598" max="14598" width="17.7109375" style="188" customWidth="1"/>
    <col min="14599" max="14848" width="9.140625" style="188"/>
    <col min="14849" max="14849" width="5.7109375" style="188" customWidth="1"/>
    <col min="14850" max="14850" width="45.7109375" style="188" customWidth="1"/>
    <col min="14851" max="14852" width="5.7109375" style="188" customWidth="1"/>
    <col min="14853" max="14853" width="12.7109375" style="188" customWidth="1"/>
    <col min="14854" max="14854" width="17.7109375" style="188" customWidth="1"/>
    <col min="14855" max="15104" width="9.140625" style="188"/>
    <col min="15105" max="15105" width="5.7109375" style="188" customWidth="1"/>
    <col min="15106" max="15106" width="45.7109375" style="188" customWidth="1"/>
    <col min="15107" max="15108" width="5.7109375" style="188" customWidth="1"/>
    <col min="15109" max="15109" width="12.7109375" style="188" customWidth="1"/>
    <col min="15110" max="15110" width="17.7109375" style="188" customWidth="1"/>
    <col min="15111" max="15360" width="9.140625" style="188"/>
    <col min="15361" max="15361" width="5.7109375" style="188" customWidth="1"/>
    <col min="15362" max="15362" width="45.7109375" style="188" customWidth="1"/>
    <col min="15363" max="15364" width="5.7109375" style="188" customWidth="1"/>
    <col min="15365" max="15365" width="12.7109375" style="188" customWidth="1"/>
    <col min="15366" max="15366" width="17.7109375" style="188" customWidth="1"/>
    <col min="15367" max="15616" width="9.140625" style="188"/>
    <col min="15617" max="15617" width="5.7109375" style="188" customWidth="1"/>
    <col min="15618" max="15618" width="45.7109375" style="188" customWidth="1"/>
    <col min="15619" max="15620" width="5.7109375" style="188" customWidth="1"/>
    <col min="15621" max="15621" width="12.7109375" style="188" customWidth="1"/>
    <col min="15622" max="15622" width="17.7109375" style="188" customWidth="1"/>
    <col min="15623" max="15872" width="9.140625" style="188"/>
    <col min="15873" max="15873" width="5.7109375" style="188" customWidth="1"/>
    <col min="15874" max="15874" width="45.7109375" style="188" customWidth="1"/>
    <col min="15875" max="15876" width="5.7109375" style="188" customWidth="1"/>
    <col min="15877" max="15877" width="12.7109375" style="188" customWidth="1"/>
    <col min="15878" max="15878" width="17.7109375" style="188" customWidth="1"/>
    <col min="15879" max="16128" width="9.140625" style="188"/>
    <col min="16129" max="16129" width="5.7109375" style="188" customWidth="1"/>
    <col min="16130" max="16130" width="45.7109375" style="188" customWidth="1"/>
    <col min="16131" max="16132" width="5.7109375" style="188" customWidth="1"/>
    <col min="16133" max="16133" width="12.7109375" style="188" customWidth="1"/>
    <col min="16134" max="16134" width="17.7109375" style="188" customWidth="1"/>
    <col min="16135" max="16384" width="9.140625" style="188"/>
  </cols>
  <sheetData>
    <row r="1" spans="1:6" ht="15">
      <c r="A1" s="122"/>
      <c r="B1" s="123"/>
      <c r="C1" s="185"/>
      <c r="D1" s="185"/>
    </row>
    <row r="2" spans="1:6" ht="29.45" customHeight="1">
      <c r="A2" s="122"/>
      <c r="B2" s="129"/>
      <c r="C2" s="185"/>
      <c r="D2" s="185"/>
      <c r="E2" s="189"/>
    </row>
    <row r="3" spans="1:6" ht="22.15" customHeight="1">
      <c r="A3" s="190"/>
      <c r="B3" s="191"/>
      <c r="C3" s="192"/>
      <c r="D3" s="192"/>
      <c r="E3" s="185"/>
    </row>
    <row r="4" spans="1:6" ht="14.25">
      <c r="E4" s="185"/>
      <c r="F4" s="193"/>
    </row>
    <row r="5" spans="1:6" s="197" customFormat="1" ht="15.75">
      <c r="A5" s="130" t="s">
        <v>202</v>
      </c>
      <c r="B5" s="194" t="s">
        <v>203</v>
      </c>
      <c r="C5" s="195"/>
      <c r="D5" s="195"/>
      <c r="E5" s="196"/>
      <c r="F5" s="193"/>
    </row>
    <row r="6" spans="1:6" s="197" customFormat="1" ht="15.75">
      <c r="A6" s="198"/>
      <c r="B6" s="195"/>
      <c r="C6" s="195"/>
      <c r="D6" s="195"/>
      <c r="E6" s="189"/>
      <c r="F6" s="193"/>
    </row>
    <row r="7" spans="1:6" s="201" customFormat="1" ht="14.25">
      <c r="A7" s="199" t="s">
        <v>210</v>
      </c>
      <c r="B7" s="199" t="s">
        <v>211</v>
      </c>
      <c r="C7" s="199" t="s">
        <v>290</v>
      </c>
      <c r="D7" s="199" t="s">
        <v>213</v>
      </c>
      <c r="E7" s="200" t="s">
        <v>214</v>
      </c>
      <c r="F7" s="200" t="s">
        <v>215</v>
      </c>
    </row>
    <row r="8" spans="1:6" s="195" customFormat="1" ht="15">
      <c r="A8" s="198"/>
      <c r="E8" s="202"/>
      <c r="F8" s="203"/>
    </row>
    <row r="9" spans="1:6" s="204" customFormat="1" ht="14.25" customHeight="1">
      <c r="A9" s="166"/>
      <c r="E9" s="189"/>
      <c r="F9" s="193"/>
    </row>
    <row r="10" spans="1:6" s="207" customFormat="1" ht="14.25">
      <c r="A10" s="205" t="s">
        <v>216</v>
      </c>
      <c r="B10" s="206" t="s">
        <v>291</v>
      </c>
      <c r="C10" s="206"/>
      <c r="D10" s="206"/>
      <c r="E10" s="189"/>
      <c r="F10" s="193"/>
    </row>
    <row r="11" spans="1:6" s="204" customFormat="1" ht="14.25" customHeight="1">
      <c r="A11" s="166"/>
      <c r="B11" s="204" t="s">
        <v>254</v>
      </c>
      <c r="E11" s="189"/>
      <c r="F11" s="193"/>
    </row>
    <row r="12" spans="1:6" s="204" customFormat="1" ht="14.25">
      <c r="A12" s="166"/>
      <c r="B12" s="204" t="s">
        <v>292</v>
      </c>
      <c r="E12" s="208"/>
      <c r="F12" s="193"/>
    </row>
    <row r="13" spans="1:6" s="213" customFormat="1" ht="25.5">
      <c r="A13" s="152">
        <v>1001</v>
      </c>
      <c r="B13" s="162" t="s">
        <v>293</v>
      </c>
      <c r="C13" s="209">
        <v>1</v>
      </c>
      <c r="D13" s="210" t="s">
        <v>42</v>
      </c>
      <c r="E13" s="211"/>
      <c r="F13" s="212" t="str">
        <f t="shared" ref="F13:F20" si="0">IF(AND(ISNUMBER(C13),ISNUMBER(E13)),C13*E13," ")</f>
        <v xml:space="preserve"> </v>
      </c>
    </row>
    <row r="14" spans="1:6" s="213" customFormat="1" ht="25.5">
      <c r="A14" s="152">
        <v>1002</v>
      </c>
      <c r="B14" s="162" t="s">
        <v>294</v>
      </c>
      <c r="C14" s="209">
        <v>1</v>
      </c>
      <c r="D14" s="210" t="s">
        <v>42</v>
      </c>
      <c r="E14" s="211"/>
      <c r="F14" s="212" t="str">
        <f t="shared" si="0"/>
        <v xml:space="preserve"> </v>
      </c>
    </row>
    <row r="15" spans="1:6" s="213" customFormat="1" ht="15" customHeight="1">
      <c r="A15" s="152">
        <v>1003</v>
      </c>
      <c r="B15" s="162" t="s">
        <v>295</v>
      </c>
      <c r="C15" s="209">
        <v>13</v>
      </c>
      <c r="D15" s="210" t="s">
        <v>42</v>
      </c>
      <c r="E15" s="211"/>
      <c r="F15" s="212" t="str">
        <f t="shared" si="0"/>
        <v xml:space="preserve"> </v>
      </c>
    </row>
    <row r="16" spans="1:6" s="216" customFormat="1" ht="38.25">
      <c r="A16" s="152">
        <v>1004</v>
      </c>
      <c r="B16" s="204" t="s">
        <v>296</v>
      </c>
      <c r="C16" s="210">
        <v>9</v>
      </c>
      <c r="D16" s="210" t="s">
        <v>42</v>
      </c>
      <c r="E16" s="214"/>
      <c r="F16" s="215" t="str">
        <f t="shared" si="0"/>
        <v xml:space="preserve"> </v>
      </c>
    </row>
    <row r="17" spans="1:6" s="216" customFormat="1" ht="25.5">
      <c r="A17" s="152">
        <v>1005</v>
      </c>
      <c r="B17" s="204" t="s">
        <v>297</v>
      </c>
      <c r="C17" s="210">
        <v>1</v>
      </c>
      <c r="D17" s="210" t="s">
        <v>42</v>
      </c>
      <c r="E17" s="214"/>
      <c r="F17" s="215" t="str">
        <f t="shared" si="0"/>
        <v xml:space="preserve"> </v>
      </c>
    </row>
    <row r="18" spans="1:6" s="218" customFormat="1">
      <c r="A18" s="152">
        <v>1006</v>
      </c>
      <c r="B18" s="188" t="s">
        <v>298</v>
      </c>
      <c r="C18" s="217">
        <v>13</v>
      </c>
      <c r="D18" s="210" t="s">
        <v>42</v>
      </c>
      <c r="E18" s="214"/>
      <c r="F18" s="215" t="str">
        <f t="shared" si="0"/>
        <v xml:space="preserve"> </v>
      </c>
    </row>
    <row r="19" spans="1:6" s="218" customFormat="1">
      <c r="A19" s="152">
        <v>1007</v>
      </c>
      <c r="B19" s="188" t="s">
        <v>299</v>
      </c>
      <c r="C19" s="217">
        <v>13</v>
      </c>
      <c r="D19" s="210" t="s">
        <v>42</v>
      </c>
      <c r="E19" s="214"/>
      <c r="F19" s="215" t="str">
        <f t="shared" si="0"/>
        <v xml:space="preserve"> </v>
      </c>
    </row>
    <row r="20" spans="1:6" s="218" customFormat="1" ht="25.5">
      <c r="A20" s="152">
        <v>1008</v>
      </c>
      <c r="B20" s="188" t="s">
        <v>300</v>
      </c>
      <c r="C20" s="217">
        <v>13</v>
      </c>
      <c r="D20" s="210" t="s">
        <v>42</v>
      </c>
      <c r="E20" s="214"/>
      <c r="F20" s="215" t="str">
        <f t="shared" si="0"/>
        <v xml:space="preserve"> </v>
      </c>
    </row>
    <row r="21" spans="1:6" s="218" customFormat="1">
      <c r="A21" s="152">
        <v>1009</v>
      </c>
      <c r="B21" s="154" t="s">
        <v>278</v>
      </c>
      <c r="C21" s="217">
        <v>1</v>
      </c>
      <c r="D21" s="217" t="s">
        <v>2</v>
      </c>
      <c r="E21" s="214"/>
      <c r="F21" s="153">
        <f>ROUND(SUM(F13:F20)*10%,1)</f>
        <v>0</v>
      </c>
    </row>
    <row r="22" spans="1:6" s="220" customFormat="1">
      <c r="A22" s="166"/>
      <c r="B22" s="204"/>
      <c r="C22" s="204"/>
      <c r="D22" s="204"/>
      <c r="E22" s="215"/>
      <c r="F22" s="219"/>
    </row>
    <row r="23" spans="1:6" s="223" customFormat="1">
      <c r="A23" s="198"/>
      <c r="B23" s="221" t="s">
        <v>301</v>
      </c>
      <c r="C23" s="195"/>
      <c r="D23" s="195"/>
      <c r="E23" s="215"/>
      <c r="F23" s="222">
        <f>SUM(F13:F21)</f>
        <v>0</v>
      </c>
    </row>
    <row r="24" spans="1:6" s="223" customFormat="1">
      <c r="A24" s="224"/>
      <c r="E24" s="225"/>
      <c r="F24" s="226"/>
    </row>
    <row r="25" spans="1:6" s="229" customFormat="1">
      <c r="A25" s="227"/>
      <c r="B25" s="228"/>
      <c r="C25" s="227"/>
      <c r="D25" s="227"/>
      <c r="E25" s="227"/>
      <c r="F25" s="222"/>
    </row>
    <row r="26" spans="1:6">
      <c r="A26" s="198" t="s">
        <v>227</v>
      </c>
      <c r="B26" s="195" t="s">
        <v>302</v>
      </c>
      <c r="E26" s="215"/>
      <c r="F26" s="219"/>
    </row>
    <row r="27" spans="1:6" s="195" customFormat="1">
      <c r="A27" s="198"/>
      <c r="B27" s="188" t="s">
        <v>229</v>
      </c>
      <c r="E27" s="215"/>
      <c r="F27" s="219"/>
    </row>
    <row r="28" spans="1:6" s="195" customFormat="1" ht="25.5">
      <c r="A28" s="198"/>
      <c r="B28" s="188" t="s">
        <v>303</v>
      </c>
      <c r="E28" s="215"/>
      <c r="F28" s="219"/>
    </row>
    <row r="29" spans="1:6">
      <c r="A29" s="152">
        <v>2001</v>
      </c>
      <c r="B29" s="188" t="s">
        <v>304</v>
      </c>
      <c r="C29" s="188">
        <v>780</v>
      </c>
      <c r="D29" s="188" t="s">
        <v>233</v>
      </c>
      <c r="E29" s="215"/>
      <c r="F29" s="215" t="str">
        <f>IF(AND(ISNUMBER(C29),ISNUMBER(E29)),C29*E29," ")</f>
        <v xml:space="preserve"> </v>
      </c>
    </row>
    <row r="30" spans="1:6" s="230" customFormat="1">
      <c r="A30" s="152"/>
      <c r="C30" s="231"/>
      <c r="D30" s="188"/>
      <c r="E30" s="232"/>
      <c r="F30" s="219"/>
    </row>
    <row r="31" spans="1:6">
      <c r="A31" s="198"/>
      <c r="B31" s="233" t="s">
        <v>238</v>
      </c>
      <c r="C31" s="188">
        <v>1</v>
      </c>
      <c r="D31" s="188" t="s">
        <v>2</v>
      </c>
      <c r="E31" s="215"/>
      <c r="F31" s="222">
        <f>SUM(F29:F29)</f>
        <v>0</v>
      </c>
    </row>
    <row r="32" spans="1:6">
      <c r="A32" s="198"/>
      <c r="B32" s="233"/>
      <c r="E32" s="215"/>
      <c r="F32" s="222"/>
    </row>
    <row r="33" spans="1:6" s="229" customFormat="1">
      <c r="A33" s="227"/>
      <c r="B33" s="228"/>
      <c r="C33" s="227"/>
      <c r="D33" s="227"/>
      <c r="E33" s="227"/>
      <c r="F33" s="222"/>
    </row>
    <row r="34" spans="1:6">
      <c r="A34" s="198" t="s">
        <v>239</v>
      </c>
      <c r="B34" s="195" t="s">
        <v>305</v>
      </c>
      <c r="E34" s="215"/>
      <c r="F34" s="219"/>
    </row>
    <row r="35" spans="1:6" s="234" customFormat="1" ht="15">
      <c r="A35" s="198"/>
      <c r="B35" s="188" t="s">
        <v>241</v>
      </c>
      <c r="C35" s="195"/>
      <c r="D35" s="195"/>
      <c r="E35" s="215"/>
      <c r="F35" s="219"/>
    </row>
    <row r="36" spans="1:6" s="234" customFormat="1" ht="15">
      <c r="A36" s="198"/>
      <c r="B36" s="188"/>
      <c r="C36" s="195"/>
      <c r="D36" s="195"/>
      <c r="E36" s="215"/>
      <c r="F36" s="219"/>
    </row>
    <row r="37" spans="1:6" ht="12.95" customHeight="1">
      <c r="A37" s="152">
        <v>3001</v>
      </c>
      <c r="B37" s="188" t="s">
        <v>268</v>
      </c>
      <c r="C37" s="188">
        <v>10</v>
      </c>
      <c r="D37" s="188" t="s">
        <v>256</v>
      </c>
      <c r="E37" s="147"/>
      <c r="F37" s="215" t="str">
        <f>IF(AND(ISNUMBER(C37),ISNUMBER(E37)),C37*E37," ")</f>
        <v xml:space="preserve"> </v>
      </c>
    </row>
    <row r="38" spans="1:6" s="204" customFormat="1">
      <c r="A38" s="152">
        <v>3002</v>
      </c>
      <c r="B38" s="128" t="s">
        <v>269</v>
      </c>
      <c r="C38" s="235">
        <v>20</v>
      </c>
      <c r="D38" s="167" t="s">
        <v>233</v>
      </c>
      <c r="E38" s="147"/>
      <c r="F38" s="215" t="str">
        <f>IF(AND(ISNUMBER(C38),ISNUMBER(E38)),C38*E38," ")</f>
        <v xml:space="preserve"> </v>
      </c>
    </row>
    <row r="39" spans="1:6" s="204" customFormat="1">
      <c r="A39" s="152">
        <v>3003</v>
      </c>
      <c r="B39" s="165" t="s">
        <v>260</v>
      </c>
      <c r="C39" s="236">
        <v>100</v>
      </c>
      <c r="D39" s="128" t="s">
        <v>233</v>
      </c>
      <c r="E39" s="147"/>
      <c r="F39" s="215" t="str">
        <f>IF(AND(ISNUMBER(C39),ISNUMBER(E39)),C39*E39," ")</f>
        <v xml:space="preserve"> </v>
      </c>
    </row>
    <row r="40" spans="1:6" s="204" customFormat="1">
      <c r="A40" s="152">
        <v>3004</v>
      </c>
      <c r="B40" s="154" t="s">
        <v>278</v>
      </c>
      <c r="C40" s="204">
        <v>1</v>
      </c>
      <c r="D40" s="204" t="s">
        <v>2</v>
      </c>
      <c r="E40" s="215"/>
      <c r="F40" s="153">
        <f>ROUND(SUM(F37:F39)*10%,1)</f>
        <v>0</v>
      </c>
    </row>
    <row r="41" spans="1:6">
      <c r="E41" s="215"/>
      <c r="F41" s="219"/>
    </row>
    <row r="42" spans="1:6" ht="25.5">
      <c r="B42" s="233" t="s">
        <v>279</v>
      </c>
      <c r="C42" s="188">
        <v>1</v>
      </c>
      <c r="D42" s="188" t="s">
        <v>2</v>
      </c>
      <c r="E42" s="215"/>
      <c r="F42" s="222">
        <f>SUM(F37:F40)</f>
        <v>0</v>
      </c>
    </row>
    <row r="43" spans="1:6">
      <c r="B43" s="195"/>
      <c r="E43" s="215"/>
      <c r="F43" s="219"/>
    </row>
    <row r="44" spans="1:6">
      <c r="A44" s="183">
        <v>4</v>
      </c>
      <c r="B44" s="195" t="s">
        <v>306</v>
      </c>
      <c r="E44" s="215"/>
      <c r="F44" s="219"/>
    </row>
    <row r="45" spans="1:6">
      <c r="B45" s="195" t="s">
        <v>307</v>
      </c>
      <c r="E45" s="215"/>
      <c r="F45" s="219"/>
    </row>
    <row r="46" spans="1:6">
      <c r="B46" s="195"/>
      <c r="E46" s="215"/>
      <c r="F46" s="219"/>
    </row>
    <row r="47" spans="1:6" ht="25.5">
      <c r="A47" s="152">
        <v>4001</v>
      </c>
      <c r="B47" s="128" t="s">
        <v>308</v>
      </c>
      <c r="C47" s="188">
        <v>1</v>
      </c>
      <c r="D47" s="210" t="s">
        <v>42</v>
      </c>
      <c r="E47" s="215"/>
      <c r="F47" s="215" t="str">
        <f>IF(AND(ISNUMBER(C47),ISNUMBER(E47)),C47*E47," ")</f>
        <v xml:space="preserve"> </v>
      </c>
    </row>
    <row r="48" spans="1:6">
      <c r="A48" s="152">
        <v>4002</v>
      </c>
      <c r="B48" s="237" t="s">
        <v>309</v>
      </c>
      <c r="C48" s="188">
        <v>90</v>
      </c>
      <c r="D48" s="210" t="s">
        <v>233</v>
      </c>
      <c r="E48" s="215"/>
      <c r="F48" s="215" t="str">
        <f>IF(AND(ISNUMBER(C48),ISNUMBER(E48)),C48*E48," ")</f>
        <v xml:space="preserve"> </v>
      </c>
    </row>
    <row r="49" spans="1:6">
      <c r="A49" s="152">
        <v>4008</v>
      </c>
      <c r="B49" s="154" t="s">
        <v>278</v>
      </c>
      <c r="C49" s="204">
        <v>1</v>
      </c>
      <c r="D49" s="204" t="s">
        <v>2</v>
      </c>
      <c r="E49" s="215"/>
      <c r="F49" s="153">
        <f>ROUND(SUM(F47:F48)*10%,1)</f>
        <v>0</v>
      </c>
    </row>
    <row r="50" spans="1:6">
      <c r="B50" s="195"/>
      <c r="E50" s="215"/>
      <c r="F50" s="219"/>
    </row>
    <row r="51" spans="1:6">
      <c r="B51" s="195" t="s">
        <v>310</v>
      </c>
      <c r="E51" s="215"/>
      <c r="F51" s="222">
        <f>SUM(F47:F49)</f>
        <v>0</v>
      </c>
    </row>
    <row r="52" spans="1:6">
      <c r="B52" s="195"/>
      <c r="E52" s="215"/>
      <c r="F52" s="219"/>
    </row>
    <row r="53" spans="1:6" s="161" customFormat="1">
      <c r="A53" s="137"/>
      <c r="B53" s="156"/>
      <c r="C53" s="158"/>
      <c r="D53" s="158"/>
      <c r="E53" s="215"/>
      <c r="F53" s="222"/>
    </row>
    <row r="54" spans="1:6" s="207" customFormat="1">
      <c r="A54" s="205"/>
      <c r="E54" s="215"/>
      <c r="F54" s="219"/>
    </row>
    <row r="55" spans="1:6">
      <c r="B55" s="195"/>
      <c r="E55" s="215" t="str">
        <f>IF(AND(ISNUMBER(#REF!),ISNUMBER(#REF!)),ROUND((#REF!*#REF!/(1-#REF!)+#REF!*#REF!*#REF!)*#REF!*#REF!*#REF!,0)," ")</f>
        <v xml:space="preserve"> </v>
      </c>
      <c r="F55" s="219"/>
    </row>
    <row r="56" spans="1:6" s="240" customFormat="1" ht="5.0999999999999996" customHeight="1">
      <c r="A56" s="238"/>
      <c r="B56" s="239"/>
      <c r="E56" s="241" t="str">
        <f>IF(AND(ISNUMBER(#REF!),ISNUMBER(#REF!)),ROUND((#REF!*#REF!/(1-#REF!)+#REF!*#REF!*#REF!)*#REF!*#REF!*#REF!,0)," ")</f>
        <v xml:space="preserve"> </v>
      </c>
      <c r="F56" s="242" t="str">
        <f>IF(AND(ISNUMBER(B56),ISNUMBER(D56)),B56*D56," ")</f>
        <v xml:space="preserve"> </v>
      </c>
    </row>
    <row r="57" spans="1:6" s="244" customFormat="1" ht="15.75">
      <c r="A57" s="183"/>
      <c r="B57" s="381" t="s">
        <v>311</v>
      </c>
      <c r="C57" s="382"/>
      <c r="D57" s="382"/>
      <c r="E57" s="382"/>
      <c r="F57" s="243">
        <f>SUM(F23,F31,F42,F51)</f>
        <v>0</v>
      </c>
    </row>
    <row r="58" spans="1:6" s="245" customFormat="1" ht="5.0999999999999996" customHeight="1">
      <c r="A58" s="238"/>
      <c r="B58" s="239"/>
      <c r="C58" s="240"/>
      <c r="D58" s="240"/>
      <c r="E58" s="241" t="str">
        <f>IF(AND(ISNUMBER(#REF!),ISNUMBER(#REF!)),ROUND((#REF!*#REF!/(1-#REF!)+#REF!*#REF!*#REF!)*#REF!*#REF!*#REF!,0)," ")</f>
        <v xml:space="preserve"> </v>
      </c>
      <c r="F58" s="242" t="str">
        <f>IF(AND(ISNUMBER(B58),ISNUMBER(D58)),B58*D58," ")</f>
        <v xml:space="preserve"> </v>
      </c>
    </row>
    <row r="59" spans="1:6">
      <c r="E59" s="215" t="str">
        <f>IF(AND(ISNUMBER(#REF!),ISNUMBER(#REF!)),ROUND((#REF!*#REF!/(1-#REF!)+#REF!*#REF!*#REF!)*#REF!*#REF!*#REF!,0)," ")</f>
        <v xml:space="preserve"> </v>
      </c>
      <c r="F59" s="219"/>
    </row>
    <row r="60" spans="1:6" s="161" customFormat="1">
      <c r="A60" s="181"/>
      <c r="B60" s="182" t="s">
        <v>287</v>
      </c>
      <c r="C60" s="164"/>
      <c r="D60" s="169"/>
      <c r="E60" s="169"/>
      <c r="F60" s="180"/>
    </row>
    <row r="61" spans="1:6" ht="38.25">
      <c r="A61" s="181" t="s">
        <v>288</v>
      </c>
      <c r="B61" s="184" t="s">
        <v>289</v>
      </c>
      <c r="E61" s="188"/>
      <c r="F61" s="188"/>
    </row>
  </sheetData>
  <mergeCells count="1">
    <mergeCell ref="B57:E57"/>
  </mergeCells>
  <pageMargins left="0.78740157480314965" right="0.74803149606299213" top="0.59055118110236227" bottom="0.59055118110236227" header="0" footer="0"/>
  <pageSetup paperSize="9" scale="93" orientation="portrait" r:id="rId1"/>
  <headerFooter alignWithMargins="0">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FAFC1-D931-4854-B31F-D59E8085D9F0}">
  <sheetPr>
    <tabColor theme="7" tint="0.39997558519241921"/>
  </sheetPr>
  <dimension ref="A1:Q19"/>
  <sheetViews>
    <sheetView showZeros="0" view="pageBreakPreview" zoomScaleNormal="100" zoomScaleSheetLayoutView="100" workbookViewId="0">
      <pane ySplit="4" topLeftCell="A5" activePane="bottomLeft" state="frozen"/>
      <selection activeCell="D34" sqref="D34"/>
      <selection pane="bottomLeft" activeCell="E6" sqref="E6:E11"/>
    </sheetView>
  </sheetViews>
  <sheetFormatPr defaultRowHeight="12.75"/>
  <cols>
    <col min="1" max="1" width="5.7109375" style="183" customWidth="1"/>
    <col min="2" max="2" width="45.7109375" style="188" customWidth="1"/>
    <col min="3" max="4" width="5.7109375" style="188" customWidth="1"/>
    <col min="5" max="5" width="12.7109375" style="186" customWidth="1"/>
    <col min="6" max="6" width="17.7109375" style="187" customWidth="1"/>
    <col min="7" max="7" width="15.7109375" style="186" customWidth="1"/>
    <col min="8" max="8" width="20.7109375" style="274" customWidth="1"/>
    <col min="9" max="9" width="6.7109375" style="274" bestFit="1" customWidth="1"/>
    <col min="10" max="10" width="4.7109375" style="274" bestFit="1" customWidth="1"/>
    <col min="11" max="11" width="5.140625" style="274" bestFit="1" customWidth="1"/>
    <col min="12" max="12" width="5.7109375" style="274" bestFit="1" customWidth="1"/>
    <col min="13" max="13" width="5.28515625" style="274" bestFit="1" customWidth="1"/>
    <col min="14" max="14" width="10.42578125" style="274" bestFit="1" customWidth="1"/>
    <col min="15" max="15" width="15.42578125" style="274" bestFit="1" customWidth="1"/>
    <col min="16" max="16" width="12.85546875" style="275" bestFit="1" customWidth="1"/>
    <col min="17" max="17" width="10.140625" style="275" bestFit="1" customWidth="1"/>
    <col min="18" max="256" width="9.140625" style="188"/>
    <col min="257" max="257" width="5.7109375" style="188" customWidth="1"/>
    <col min="258" max="258" width="45.7109375" style="188" customWidth="1"/>
    <col min="259" max="260" width="5.7109375" style="188" customWidth="1"/>
    <col min="261" max="261" width="12.7109375" style="188" customWidth="1"/>
    <col min="262" max="262" width="17.7109375" style="188" customWidth="1"/>
    <col min="263" max="263" width="15.7109375" style="188" customWidth="1"/>
    <col min="264" max="264" width="20.7109375" style="188" customWidth="1"/>
    <col min="265" max="265" width="6.7109375" style="188" bestFit="1" customWidth="1"/>
    <col min="266" max="266" width="4.7109375" style="188" bestFit="1" customWidth="1"/>
    <col min="267" max="267" width="5.140625" style="188" bestFit="1" customWidth="1"/>
    <col min="268" max="268" width="5.7109375" style="188" bestFit="1" customWidth="1"/>
    <col min="269" max="269" width="5.28515625" style="188" bestFit="1" customWidth="1"/>
    <col min="270" max="270" width="10.42578125" style="188" bestFit="1" customWidth="1"/>
    <col min="271" max="271" width="15.42578125" style="188" bestFit="1" customWidth="1"/>
    <col min="272" max="272" width="12.85546875" style="188" bestFit="1" customWidth="1"/>
    <col min="273" max="273" width="10.140625" style="188" bestFit="1" customWidth="1"/>
    <col min="274" max="512" width="9.140625" style="188"/>
    <col min="513" max="513" width="5.7109375" style="188" customWidth="1"/>
    <col min="514" max="514" width="45.7109375" style="188" customWidth="1"/>
    <col min="515" max="516" width="5.7109375" style="188" customWidth="1"/>
    <col min="517" max="517" width="12.7109375" style="188" customWidth="1"/>
    <col min="518" max="518" width="17.7109375" style="188" customWidth="1"/>
    <col min="519" max="519" width="15.7109375" style="188" customWidth="1"/>
    <col min="520" max="520" width="20.7109375" style="188" customWidth="1"/>
    <col min="521" max="521" width="6.7109375" style="188" bestFit="1" customWidth="1"/>
    <col min="522" max="522" width="4.7109375" style="188" bestFit="1" customWidth="1"/>
    <col min="523" max="523" width="5.140625" style="188" bestFit="1" customWidth="1"/>
    <col min="524" max="524" width="5.7109375" style="188" bestFit="1" customWidth="1"/>
    <col min="525" max="525" width="5.28515625" style="188" bestFit="1" customWidth="1"/>
    <col min="526" max="526" width="10.42578125" style="188" bestFit="1" customWidth="1"/>
    <col min="527" max="527" width="15.42578125" style="188" bestFit="1" customWidth="1"/>
    <col min="528" max="528" width="12.85546875" style="188" bestFit="1" customWidth="1"/>
    <col min="529" max="529" width="10.140625" style="188" bestFit="1" customWidth="1"/>
    <col min="530" max="768" width="9.140625" style="188"/>
    <col min="769" max="769" width="5.7109375" style="188" customWidth="1"/>
    <col min="770" max="770" width="45.7109375" style="188" customWidth="1"/>
    <col min="771" max="772" width="5.7109375" style="188" customWidth="1"/>
    <col min="773" max="773" width="12.7109375" style="188" customWidth="1"/>
    <col min="774" max="774" width="17.7109375" style="188" customWidth="1"/>
    <col min="775" max="775" width="15.7109375" style="188" customWidth="1"/>
    <col min="776" max="776" width="20.7109375" style="188" customWidth="1"/>
    <col min="777" max="777" width="6.7109375" style="188" bestFit="1" customWidth="1"/>
    <col min="778" max="778" width="4.7109375" style="188" bestFit="1" customWidth="1"/>
    <col min="779" max="779" width="5.140625" style="188" bestFit="1" customWidth="1"/>
    <col min="780" max="780" width="5.7109375" style="188" bestFit="1" customWidth="1"/>
    <col min="781" max="781" width="5.28515625" style="188" bestFit="1" customWidth="1"/>
    <col min="782" max="782" width="10.42578125" style="188" bestFit="1" customWidth="1"/>
    <col min="783" max="783" width="15.42578125" style="188" bestFit="1" customWidth="1"/>
    <col min="784" max="784" width="12.85546875" style="188" bestFit="1" customWidth="1"/>
    <col min="785" max="785" width="10.140625" style="188" bestFit="1" customWidth="1"/>
    <col min="786" max="1024" width="9.140625" style="188"/>
    <col min="1025" max="1025" width="5.7109375" style="188" customWidth="1"/>
    <col min="1026" max="1026" width="45.7109375" style="188" customWidth="1"/>
    <col min="1027" max="1028" width="5.7109375" style="188" customWidth="1"/>
    <col min="1029" max="1029" width="12.7109375" style="188" customWidth="1"/>
    <col min="1030" max="1030" width="17.7109375" style="188" customWidth="1"/>
    <col min="1031" max="1031" width="15.7109375" style="188" customWidth="1"/>
    <col min="1032" max="1032" width="20.7109375" style="188" customWidth="1"/>
    <col min="1033" max="1033" width="6.7109375" style="188" bestFit="1" customWidth="1"/>
    <col min="1034" max="1034" width="4.7109375" style="188" bestFit="1" customWidth="1"/>
    <col min="1035" max="1035" width="5.140625" style="188" bestFit="1" customWidth="1"/>
    <col min="1036" max="1036" width="5.7109375" style="188" bestFit="1" customWidth="1"/>
    <col min="1037" max="1037" width="5.28515625" style="188" bestFit="1" customWidth="1"/>
    <col min="1038" max="1038" width="10.42578125" style="188" bestFit="1" customWidth="1"/>
    <col min="1039" max="1039" width="15.42578125" style="188" bestFit="1" customWidth="1"/>
    <col min="1040" max="1040" width="12.85546875" style="188" bestFit="1" customWidth="1"/>
    <col min="1041" max="1041" width="10.140625" style="188" bestFit="1" customWidth="1"/>
    <col min="1042" max="1280" width="9.140625" style="188"/>
    <col min="1281" max="1281" width="5.7109375" style="188" customWidth="1"/>
    <col min="1282" max="1282" width="45.7109375" style="188" customWidth="1"/>
    <col min="1283" max="1284" width="5.7109375" style="188" customWidth="1"/>
    <col min="1285" max="1285" width="12.7109375" style="188" customWidth="1"/>
    <col min="1286" max="1286" width="17.7109375" style="188" customWidth="1"/>
    <col min="1287" max="1287" width="15.7109375" style="188" customWidth="1"/>
    <col min="1288" max="1288" width="20.7109375" style="188" customWidth="1"/>
    <col min="1289" max="1289" width="6.7109375" style="188" bestFit="1" customWidth="1"/>
    <col min="1290" max="1290" width="4.7109375" style="188" bestFit="1" customWidth="1"/>
    <col min="1291" max="1291" width="5.140625" style="188" bestFit="1" customWidth="1"/>
    <col min="1292" max="1292" width="5.7109375" style="188" bestFit="1" customWidth="1"/>
    <col min="1293" max="1293" width="5.28515625" style="188" bestFit="1" customWidth="1"/>
    <col min="1294" max="1294" width="10.42578125" style="188" bestFit="1" customWidth="1"/>
    <col min="1295" max="1295" width="15.42578125" style="188" bestFit="1" customWidth="1"/>
    <col min="1296" max="1296" width="12.85546875" style="188" bestFit="1" customWidth="1"/>
    <col min="1297" max="1297" width="10.140625" style="188" bestFit="1" customWidth="1"/>
    <col min="1298" max="1536" width="9.140625" style="188"/>
    <col min="1537" max="1537" width="5.7109375" style="188" customWidth="1"/>
    <col min="1538" max="1538" width="45.7109375" style="188" customWidth="1"/>
    <col min="1539" max="1540" width="5.7109375" style="188" customWidth="1"/>
    <col min="1541" max="1541" width="12.7109375" style="188" customWidth="1"/>
    <col min="1542" max="1542" width="17.7109375" style="188" customWidth="1"/>
    <col min="1543" max="1543" width="15.7109375" style="188" customWidth="1"/>
    <col min="1544" max="1544" width="20.7109375" style="188" customWidth="1"/>
    <col min="1545" max="1545" width="6.7109375" style="188" bestFit="1" customWidth="1"/>
    <col min="1546" max="1546" width="4.7109375" style="188" bestFit="1" customWidth="1"/>
    <col min="1547" max="1547" width="5.140625" style="188" bestFit="1" customWidth="1"/>
    <col min="1548" max="1548" width="5.7109375" style="188" bestFit="1" customWidth="1"/>
    <col min="1549" max="1549" width="5.28515625" style="188" bestFit="1" customWidth="1"/>
    <col min="1550" max="1550" width="10.42578125" style="188" bestFit="1" customWidth="1"/>
    <col min="1551" max="1551" width="15.42578125" style="188" bestFit="1" customWidth="1"/>
    <col min="1552" max="1552" width="12.85546875" style="188" bestFit="1" customWidth="1"/>
    <col min="1553" max="1553" width="10.140625" style="188" bestFit="1" customWidth="1"/>
    <col min="1554" max="1792" width="9.140625" style="188"/>
    <col min="1793" max="1793" width="5.7109375" style="188" customWidth="1"/>
    <col min="1794" max="1794" width="45.7109375" style="188" customWidth="1"/>
    <col min="1795" max="1796" width="5.7109375" style="188" customWidth="1"/>
    <col min="1797" max="1797" width="12.7109375" style="188" customWidth="1"/>
    <col min="1798" max="1798" width="17.7109375" style="188" customWidth="1"/>
    <col min="1799" max="1799" width="15.7109375" style="188" customWidth="1"/>
    <col min="1800" max="1800" width="20.7109375" style="188" customWidth="1"/>
    <col min="1801" max="1801" width="6.7109375" style="188" bestFit="1" customWidth="1"/>
    <col min="1802" max="1802" width="4.7109375" style="188" bestFit="1" customWidth="1"/>
    <col min="1803" max="1803" width="5.140625" style="188" bestFit="1" customWidth="1"/>
    <col min="1804" max="1804" width="5.7109375" style="188" bestFit="1" customWidth="1"/>
    <col min="1805" max="1805" width="5.28515625" style="188" bestFit="1" customWidth="1"/>
    <col min="1806" max="1806" width="10.42578125" style="188" bestFit="1" customWidth="1"/>
    <col min="1807" max="1807" width="15.42578125" style="188" bestFit="1" customWidth="1"/>
    <col min="1808" max="1808" width="12.85546875" style="188" bestFit="1" customWidth="1"/>
    <col min="1809" max="1809" width="10.140625" style="188" bestFit="1" customWidth="1"/>
    <col min="1810" max="2048" width="9.140625" style="188"/>
    <col min="2049" max="2049" width="5.7109375" style="188" customWidth="1"/>
    <col min="2050" max="2050" width="45.7109375" style="188" customWidth="1"/>
    <col min="2051" max="2052" width="5.7109375" style="188" customWidth="1"/>
    <col min="2053" max="2053" width="12.7109375" style="188" customWidth="1"/>
    <col min="2054" max="2054" width="17.7109375" style="188" customWidth="1"/>
    <col min="2055" max="2055" width="15.7109375" style="188" customWidth="1"/>
    <col min="2056" max="2056" width="20.7109375" style="188" customWidth="1"/>
    <col min="2057" max="2057" width="6.7109375" style="188" bestFit="1" customWidth="1"/>
    <col min="2058" max="2058" width="4.7109375" style="188" bestFit="1" customWidth="1"/>
    <col min="2059" max="2059" width="5.140625" style="188" bestFit="1" customWidth="1"/>
    <col min="2060" max="2060" width="5.7109375" style="188" bestFit="1" customWidth="1"/>
    <col min="2061" max="2061" width="5.28515625" style="188" bestFit="1" customWidth="1"/>
    <col min="2062" max="2062" width="10.42578125" style="188" bestFit="1" customWidth="1"/>
    <col min="2063" max="2063" width="15.42578125" style="188" bestFit="1" customWidth="1"/>
    <col min="2064" max="2064" width="12.85546875" style="188" bestFit="1" customWidth="1"/>
    <col min="2065" max="2065" width="10.140625" style="188" bestFit="1" customWidth="1"/>
    <col min="2066" max="2304" width="9.140625" style="188"/>
    <col min="2305" max="2305" width="5.7109375" style="188" customWidth="1"/>
    <col min="2306" max="2306" width="45.7109375" style="188" customWidth="1"/>
    <col min="2307" max="2308" width="5.7109375" style="188" customWidth="1"/>
    <col min="2309" max="2309" width="12.7109375" style="188" customWidth="1"/>
    <col min="2310" max="2310" width="17.7109375" style="188" customWidth="1"/>
    <col min="2311" max="2311" width="15.7109375" style="188" customWidth="1"/>
    <col min="2312" max="2312" width="20.7109375" style="188" customWidth="1"/>
    <col min="2313" max="2313" width="6.7109375" style="188" bestFit="1" customWidth="1"/>
    <col min="2314" max="2314" width="4.7109375" style="188" bestFit="1" customWidth="1"/>
    <col min="2315" max="2315" width="5.140625" style="188" bestFit="1" customWidth="1"/>
    <col min="2316" max="2316" width="5.7109375" style="188" bestFit="1" customWidth="1"/>
    <col min="2317" max="2317" width="5.28515625" style="188" bestFit="1" customWidth="1"/>
    <col min="2318" max="2318" width="10.42578125" style="188" bestFit="1" customWidth="1"/>
    <col min="2319" max="2319" width="15.42578125" style="188" bestFit="1" customWidth="1"/>
    <col min="2320" max="2320" width="12.85546875" style="188" bestFit="1" customWidth="1"/>
    <col min="2321" max="2321" width="10.140625" style="188" bestFit="1" customWidth="1"/>
    <col min="2322" max="2560" width="9.140625" style="188"/>
    <col min="2561" max="2561" width="5.7109375" style="188" customWidth="1"/>
    <col min="2562" max="2562" width="45.7109375" style="188" customWidth="1"/>
    <col min="2563" max="2564" width="5.7109375" style="188" customWidth="1"/>
    <col min="2565" max="2565" width="12.7109375" style="188" customWidth="1"/>
    <col min="2566" max="2566" width="17.7109375" style="188" customWidth="1"/>
    <col min="2567" max="2567" width="15.7109375" style="188" customWidth="1"/>
    <col min="2568" max="2568" width="20.7109375" style="188" customWidth="1"/>
    <col min="2569" max="2569" width="6.7109375" style="188" bestFit="1" customWidth="1"/>
    <col min="2570" max="2570" width="4.7109375" style="188" bestFit="1" customWidth="1"/>
    <col min="2571" max="2571" width="5.140625" style="188" bestFit="1" customWidth="1"/>
    <col min="2572" max="2572" width="5.7109375" style="188" bestFit="1" customWidth="1"/>
    <col min="2573" max="2573" width="5.28515625" style="188" bestFit="1" customWidth="1"/>
    <col min="2574" max="2574" width="10.42578125" style="188" bestFit="1" customWidth="1"/>
    <col min="2575" max="2575" width="15.42578125" style="188" bestFit="1" customWidth="1"/>
    <col min="2576" max="2576" width="12.85546875" style="188" bestFit="1" customWidth="1"/>
    <col min="2577" max="2577" width="10.140625" style="188" bestFit="1" customWidth="1"/>
    <col min="2578" max="2816" width="9.140625" style="188"/>
    <col min="2817" max="2817" width="5.7109375" style="188" customWidth="1"/>
    <col min="2818" max="2818" width="45.7109375" style="188" customWidth="1"/>
    <col min="2819" max="2820" width="5.7109375" style="188" customWidth="1"/>
    <col min="2821" max="2821" width="12.7109375" style="188" customWidth="1"/>
    <col min="2822" max="2822" width="17.7109375" style="188" customWidth="1"/>
    <col min="2823" max="2823" width="15.7109375" style="188" customWidth="1"/>
    <col min="2824" max="2824" width="20.7109375" style="188" customWidth="1"/>
    <col min="2825" max="2825" width="6.7109375" style="188" bestFit="1" customWidth="1"/>
    <col min="2826" max="2826" width="4.7109375" style="188" bestFit="1" customWidth="1"/>
    <col min="2827" max="2827" width="5.140625" style="188" bestFit="1" customWidth="1"/>
    <col min="2828" max="2828" width="5.7109375" style="188" bestFit="1" customWidth="1"/>
    <col min="2829" max="2829" width="5.28515625" style="188" bestFit="1" customWidth="1"/>
    <col min="2830" max="2830" width="10.42578125" style="188" bestFit="1" customWidth="1"/>
    <col min="2831" max="2831" width="15.42578125" style="188" bestFit="1" customWidth="1"/>
    <col min="2832" max="2832" width="12.85546875" style="188" bestFit="1" customWidth="1"/>
    <col min="2833" max="2833" width="10.140625" style="188" bestFit="1" customWidth="1"/>
    <col min="2834" max="3072" width="9.140625" style="188"/>
    <col min="3073" max="3073" width="5.7109375" style="188" customWidth="1"/>
    <col min="3074" max="3074" width="45.7109375" style="188" customWidth="1"/>
    <col min="3075" max="3076" width="5.7109375" style="188" customWidth="1"/>
    <col min="3077" max="3077" width="12.7109375" style="188" customWidth="1"/>
    <col min="3078" max="3078" width="17.7109375" style="188" customWidth="1"/>
    <col min="3079" max="3079" width="15.7109375" style="188" customWidth="1"/>
    <col min="3080" max="3080" width="20.7109375" style="188" customWidth="1"/>
    <col min="3081" max="3081" width="6.7109375" style="188" bestFit="1" customWidth="1"/>
    <col min="3082" max="3082" width="4.7109375" style="188" bestFit="1" customWidth="1"/>
    <col min="3083" max="3083" width="5.140625" style="188" bestFit="1" customWidth="1"/>
    <col min="3084" max="3084" width="5.7109375" style="188" bestFit="1" customWidth="1"/>
    <col min="3085" max="3085" width="5.28515625" style="188" bestFit="1" customWidth="1"/>
    <col min="3086" max="3086" width="10.42578125" style="188" bestFit="1" customWidth="1"/>
    <col min="3087" max="3087" width="15.42578125" style="188" bestFit="1" customWidth="1"/>
    <col min="3088" max="3088" width="12.85546875" style="188" bestFit="1" customWidth="1"/>
    <col min="3089" max="3089" width="10.140625" style="188" bestFit="1" customWidth="1"/>
    <col min="3090" max="3328" width="9.140625" style="188"/>
    <col min="3329" max="3329" width="5.7109375" style="188" customWidth="1"/>
    <col min="3330" max="3330" width="45.7109375" style="188" customWidth="1"/>
    <col min="3331" max="3332" width="5.7109375" style="188" customWidth="1"/>
    <col min="3333" max="3333" width="12.7109375" style="188" customWidth="1"/>
    <col min="3334" max="3334" width="17.7109375" style="188" customWidth="1"/>
    <col min="3335" max="3335" width="15.7109375" style="188" customWidth="1"/>
    <col min="3336" max="3336" width="20.7109375" style="188" customWidth="1"/>
    <col min="3337" max="3337" width="6.7109375" style="188" bestFit="1" customWidth="1"/>
    <col min="3338" max="3338" width="4.7109375" style="188" bestFit="1" customWidth="1"/>
    <col min="3339" max="3339" width="5.140625" style="188" bestFit="1" customWidth="1"/>
    <col min="3340" max="3340" width="5.7109375" style="188" bestFit="1" customWidth="1"/>
    <col min="3341" max="3341" width="5.28515625" style="188" bestFit="1" customWidth="1"/>
    <col min="3342" max="3342" width="10.42578125" style="188" bestFit="1" customWidth="1"/>
    <col min="3343" max="3343" width="15.42578125" style="188" bestFit="1" customWidth="1"/>
    <col min="3344" max="3344" width="12.85546875" style="188" bestFit="1" customWidth="1"/>
    <col min="3345" max="3345" width="10.140625" style="188" bestFit="1" customWidth="1"/>
    <col min="3346" max="3584" width="9.140625" style="188"/>
    <col min="3585" max="3585" width="5.7109375" style="188" customWidth="1"/>
    <col min="3586" max="3586" width="45.7109375" style="188" customWidth="1"/>
    <col min="3587" max="3588" width="5.7109375" style="188" customWidth="1"/>
    <col min="3589" max="3589" width="12.7109375" style="188" customWidth="1"/>
    <col min="3590" max="3590" width="17.7109375" style="188" customWidth="1"/>
    <col min="3591" max="3591" width="15.7109375" style="188" customWidth="1"/>
    <col min="3592" max="3592" width="20.7109375" style="188" customWidth="1"/>
    <col min="3593" max="3593" width="6.7109375" style="188" bestFit="1" customWidth="1"/>
    <col min="3594" max="3594" width="4.7109375" style="188" bestFit="1" customWidth="1"/>
    <col min="3595" max="3595" width="5.140625" style="188" bestFit="1" customWidth="1"/>
    <col min="3596" max="3596" width="5.7109375" style="188" bestFit="1" customWidth="1"/>
    <col min="3597" max="3597" width="5.28515625" style="188" bestFit="1" customWidth="1"/>
    <col min="3598" max="3598" width="10.42578125" style="188" bestFit="1" customWidth="1"/>
    <col min="3599" max="3599" width="15.42578125" style="188" bestFit="1" customWidth="1"/>
    <col min="3600" max="3600" width="12.85546875" style="188" bestFit="1" customWidth="1"/>
    <col min="3601" max="3601" width="10.140625" style="188" bestFit="1" customWidth="1"/>
    <col min="3602" max="3840" width="9.140625" style="188"/>
    <col min="3841" max="3841" width="5.7109375" style="188" customWidth="1"/>
    <col min="3842" max="3842" width="45.7109375" style="188" customWidth="1"/>
    <col min="3843" max="3844" width="5.7109375" style="188" customWidth="1"/>
    <col min="3845" max="3845" width="12.7109375" style="188" customWidth="1"/>
    <col min="3846" max="3846" width="17.7109375" style="188" customWidth="1"/>
    <col min="3847" max="3847" width="15.7109375" style="188" customWidth="1"/>
    <col min="3848" max="3848" width="20.7109375" style="188" customWidth="1"/>
    <col min="3849" max="3849" width="6.7109375" style="188" bestFit="1" customWidth="1"/>
    <col min="3850" max="3850" width="4.7109375" style="188" bestFit="1" customWidth="1"/>
    <col min="3851" max="3851" width="5.140625" style="188" bestFit="1" customWidth="1"/>
    <col min="3852" max="3852" width="5.7109375" style="188" bestFit="1" customWidth="1"/>
    <col min="3853" max="3853" width="5.28515625" style="188" bestFit="1" customWidth="1"/>
    <col min="3854" max="3854" width="10.42578125" style="188" bestFit="1" customWidth="1"/>
    <col min="3855" max="3855" width="15.42578125" style="188" bestFit="1" customWidth="1"/>
    <col min="3856" max="3856" width="12.85546875" style="188" bestFit="1" customWidth="1"/>
    <col min="3857" max="3857" width="10.140625" style="188" bestFit="1" customWidth="1"/>
    <col min="3858" max="4096" width="9.140625" style="188"/>
    <col min="4097" max="4097" width="5.7109375" style="188" customWidth="1"/>
    <col min="4098" max="4098" width="45.7109375" style="188" customWidth="1"/>
    <col min="4099" max="4100" width="5.7109375" style="188" customWidth="1"/>
    <col min="4101" max="4101" width="12.7109375" style="188" customWidth="1"/>
    <col min="4102" max="4102" width="17.7109375" style="188" customWidth="1"/>
    <col min="4103" max="4103" width="15.7109375" style="188" customWidth="1"/>
    <col min="4104" max="4104" width="20.7109375" style="188" customWidth="1"/>
    <col min="4105" max="4105" width="6.7109375" style="188" bestFit="1" customWidth="1"/>
    <col min="4106" max="4106" width="4.7109375" style="188" bestFit="1" customWidth="1"/>
    <col min="4107" max="4107" width="5.140625" style="188" bestFit="1" customWidth="1"/>
    <col min="4108" max="4108" width="5.7109375" style="188" bestFit="1" customWidth="1"/>
    <col min="4109" max="4109" width="5.28515625" style="188" bestFit="1" customWidth="1"/>
    <col min="4110" max="4110" width="10.42578125" style="188" bestFit="1" customWidth="1"/>
    <col min="4111" max="4111" width="15.42578125" style="188" bestFit="1" customWidth="1"/>
    <col min="4112" max="4112" width="12.85546875" style="188" bestFit="1" customWidth="1"/>
    <col min="4113" max="4113" width="10.140625" style="188" bestFit="1" customWidth="1"/>
    <col min="4114" max="4352" width="9.140625" style="188"/>
    <col min="4353" max="4353" width="5.7109375" style="188" customWidth="1"/>
    <col min="4354" max="4354" width="45.7109375" style="188" customWidth="1"/>
    <col min="4355" max="4356" width="5.7109375" style="188" customWidth="1"/>
    <col min="4357" max="4357" width="12.7109375" style="188" customWidth="1"/>
    <col min="4358" max="4358" width="17.7109375" style="188" customWidth="1"/>
    <col min="4359" max="4359" width="15.7109375" style="188" customWidth="1"/>
    <col min="4360" max="4360" width="20.7109375" style="188" customWidth="1"/>
    <col min="4361" max="4361" width="6.7109375" style="188" bestFit="1" customWidth="1"/>
    <col min="4362" max="4362" width="4.7109375" style="188" bestFit="1" customWidth="1"/>
    <col min="4363" max="4363" width="5.140625" style="188" bestFit="1" customWidth="1"/>
    <col min="4364" max="4364" width="5.7109375" style="188" bestFit="1" customWidth="1"/>
    <col min="4365" max="4365" width="5.28515625" style="188" bestFit="1" customWidth="1"/>
    <col min="4366" max="4366" width="10.42578125" style="188" bestFit="1" customWidth="1"/>
    <col min="4367" max="4367" width="15.42578125" style="188" bestFit="1" customWidth="1"/>
    <col min="4368" max="4368" width="12.85546875" style="188" bestFit="1" customWidth="1"/>
    <col min="4369" max="4369" width="10.140625" style="188" bestFit="1" customWidth="1"/>
    <col min="4370" max="4608" width="9.140625" style="188"/>
    <col min="4609" max="4609" width="5.7109375" style="188" customWidth="1"/>
    <col min="4610" max="4610" width="45.7109375" style="188" customWidth="1"/>
    <col min="4611" max="4612" width="5.7109375" style="188" customWidth="1"/>
    <col min="4613" max="4613" width="12.7109375" style="188" customWidth="1"/>
    <col min="4614" max="4614" width="17.7109375" style="188" customWidth="1"/>
    <col min="4615" max="4615" width="15.7109375" style="188" customWidth="1"/>
    <col min="4616" max="4616" width="20.7109375" style="188" customWidth="1"/>
    <col min="4617" max="4617" width="6.7109375" style="188" bestFit="1" customWidth="1"/>
    <col min="4618" max="4618" width="4.7109375" style="188" bestFit="1" customWidth="1"/>
    <col min="4619" max="4619" width="5.140625" style="188" bestFit="1" customWidth="1"/>
    <col min="4620" max="4620" width="5.7109375" style="188" bestFit="1" customWidth="1"/>
    <col min="4621" max="4621" width="5.28515625" style="188" bestFit="1" customWidth="1"/>
    <col min="4622" max="4622" width="10.42578125" style="188" bestFit="1" customWidth="1"/>
    <col min="4623" max="4623" width="15.42578125" style="188" bestFit="1" customWidth="1"/>
    <col min="4624" max="4624" width="12.85546875" style="188" bestFit="1" customWidth="1"/>
    <col min="4625" max="4625" width="10.140625" style="188" bestFit="1" customWidth="1"/>
    <col min="4626" max="4864" width="9.140625" style="188"/>
    <col min="4865" max="4865" width="5.7109375" style="188" customWidth="1"/>
    <col min="4866" max="4866" width="45.7109375" style="188" customWidth="1"/>
    <col min="4867" max="4868" width="5.7109375" style="188" customWidth="1"/>
    <col min="4869" max="4869" width="12.7109375" style="188" customWidth="1"/>
    <col min="4870" max="4870" width="17.7109375" style="188" customWidth="1"/>
    <col min="4871" max="4871" width="15.7109375" style="188" customWidth="1"/>
    <col min="4872" max="4872" width="20.7109375" style="188" customWidth="1"/>
    <col min="4873" max="4873" width="6.7109375" style="188" bestFit="1" customWidth="1"/>
    <col min="4874" max="4874" width="4.7109375" style="188" bestFit="1" customWidth="1"/>
    <col min="4875" max="4875" width="5.140625" style="188" bestFit="1" customWidth="1"/>
    <col min="4876" max="4876" width="5.7109375" style="188" bestFit="1" customWidth="1"/>
    <col min="4877" max="4877" width="5.28515625" style="188" bestFit="1" customWidth="1"/>
    <col min="4878" max="4878" width="10.42578125" style="188" bestFit="1" customWidth="1"/>
    <col min="4879" max="4879" width="15.42578125" style="188" bestFit="1" customWidth="1"/>
    <col min="4880" max="4880" width="12.85546875" style="188" bestFit="1" customWidth="1"/>
    <col min="4881" max="4881" width="10.140625" style="188" bestFit="1" customWidth="1"/>
    <col min="4882" max="5120" width="9.140625" style="188"/>
    <col min="5121" max="5121" width="5.7109375" style="188" customWidth="1"/>
    <col min="5122" max="5122" width="45.7109375" style="188" customWidth="1"/>
    <col min="5123" max="5124" width="5.7109375" style="188" customWidth="1"/>
    <col min="5125" max="5125" width="12.7109375" style="188" customWidth="1"/>
    <col min="5126" max="5126" width="17.7109375" style="188" customWidth="1"/>
    <col min="5127" max="5127" width="15.7109375" style="188" customWidth="1"/>
    <col min="5128" max="5128" width="20.7109375" style="188" customWidth="1"/>
    <col min="5129" max="5129" width="6.7109375" style="188" bestFit="1" customWidth="1"/>
    <col min="5130" max="5130" width="4.7109375" style="188" bestFit="1" customWidth="1"/>
    <col min="5131" max="5131" width="5.140625" style="188" bestFit="1" customWidth="1"/>
    <col min="5132" max="5132" width="5.7109375" style="188" bestFit="1" customWidth="1"/>
    <col min="5133" max="5133" width="5.28515625" style="188" bestFit="1" customWidth="1"/>
    <col min="5134" max="5134" width="10.42578125" style="188" bestFit="1" customWidth="1"/>
    <col min="5135" max="5135" width="15.42578125" style="188" bestFit="1" customWidth="1"/>
    <col min="5136" max="5136" width="12.85546875" style="188" bestFit="1" customWidth="1"/>
    <col min="5137" max="5137" width="10.140625" style="188" bestFit="1" customWidth="1"/>
    <col min="5138" max="5376" width="9.140625" style="188"/>
    <col min="5377" max="5377" width="5.7109375" style="188" customWidth="1"/>
    <col min="5378" max="5378" width="45.7109375" style="188" customWidth="1"/>
    <col min="5379" max="5380" width="5.7109375" style="188" customWidth="1"/>
    <col min="5381" max="5381" width="12.7109375" style="188" customWidth="1"/>
    <col min="5382" max="5382" width="17.7109375" style="188" customWidth="1"/>
    <col min="5383" max="5383" width="15.7109375" style="188" customWidth="1"/>
    <col min="5384" max="5384" width="20.7109375" style="188" customWidth="1"/>
    <col min="5385" max="5385" width="6.7109375" style="188" bestFit="1" customWidth="1"/>
    <col min="5386" max="5386" width="4.7109375" style="188" bestFit="1" customWidth="1"/>
    <col min="5387" max="5387" width="5.140625" style="188" bestFit="1" customWidth="1"/>
    <col min="5388" max="5388" width="5.7109375" style="188" bestFit="1" customWidth="1"/>
    <col min="5389" max="5389" width="5.28515625" style="188" bestFit="1" customWidth="1"/>
    <col min="5390" max="5390" width="10.42578125" style="188" bestFit="1" customWidth="1"/>
    <col min="5391" max="5391" width="15.42578125" style="188" bestFit="1" customWidth="1"/>
    <col min="5392" max="5392" width="12.85546875" style="188" bestFit="1" customWidth="1"/>
    <col min="5393" max="5393" width="10.140625" style="188" bestFit="1" customWidth="1"/>
    <col min="5394" max="5632" width="9.140625" style="188"/>
    <col min="5633" max="5633" width="5.7109375" style="188" customWidth="1"/>
    <col min="5634" max="5634" width="45.7109375" style="188" customWidth="1"/>
    <col min="5635" max="5636" width="5.7109375" style="188" customWidth="1"/>
    <col min="5637" max="5637" width="12.7109375" style="188" customWidth="1"/>
    <col min="5638" max="5638" width="17.7109375" style="188" customWidth="1"/>
    <col min="5639" max="5639" width="15.7109375" style="188" customWidth="1"/>
    <col min="5640" max="5640" width="20.7109375" style="188" customWidth="1"/>
    <col min="5641" max="5641" width="6.7109375" style="188" bestFit="1" customWidth="1"/>
    <col min="5642" max="5642" width="4.7109375" style="188" bestFit="1" customWidth="1"/>
    <col min="5643" max="5643" width="5.140625" style="188" bestFit="1" customWidth="1"/>
    <col min="5644" max="5644" width="5.7109375" style="188" bestFit="1" customWidth="1"/>
    <col min="5645" max="5645" width="5.28515625" style="188" bestFit="1" customWidth="1"/>
    <col min="5646" max="5646" width="10.42578125" style="188" bestFit="1" customWidth="1"/>
    <col min="5647" max="5647" width="15.42578125" style="188" bestFit="1" customWidth="1"/>
    <col min="5648" max="5648" width="12.85546875" style="188" bestFit="1" customWidth="1"/>
    <col min="5649" max="5649" width="10.140625" style="188" bestFit="1" customWidth="1"/>
    <col min="5650" max="5888" width="9.140625" style="188"/>
    <col min="5889" max="5889" width="5.7109375" style="188" customWidth="1"/>
    <col min="5890" max="5890" width="45.7109375" style="188" customWidth="1"/>
    <col min="5891" max="5892" width="5.7109375" style="188" customWidth="1"/>
    <col min="5893" max="5893" width="12.7109375" style="188" customWidth="1"/>
    <col min="5894" max="5894" width="17.7109375" style="188" customWidth="1"/>
    <col min="5895" max="5895" width="15.7109375" style="188" customWidth="1"/>
    <col min="5896" max="5896" width="20.7109375" style="188" customWidth="1"/>
    <col min="5897" max="5897" width="6.7109375" style="188" bestFit="1" customWidth="1"/>
    <col min="5898" max="5898" width="4.7109375" style="188" bestFit="1" customWidth="1"/>
    <col min="5899" max="5899" width="5.140625" style="188" bestFit="1" customWidth="1"/>
    <col min="5900" max="5900" width="5.7109375" style="188" bestFit="1" customWidth="1"/>
    <col min="5901" max="5901" width="5.28515625" style="188" bestFit="1" customWidth="1"/>
    <col min="5902" max="5902" width="10.42578125" style="188" bestFit="1" customWidth="1"/>
    <col min="5903" max="5903" width="15.42578125" style="188" bestFit="1" customWidth="1"/>
    <col min="5904" max="5904" width="12.85546875" style="188" bestFit="1" customWidth="1"/>
    <col min="5905" max="5905" width="10.140625" style="188" bestFit="1" customWidth="1"/>
    <col min="5906" max="6144" width="9.140625" style="188"/>
    <col min="6145" max="6145" width="5.7109375" style="188" customWidth="1"/>
    <col min="6146" max="6146" width="45.7109375" style="188" customWidth="1"/>
    <col min="6147" max="6148" width="5.7109375" style="188" customWidth="1"/>
    <col min="6149" max="6149" width="12.7109375" style="188" customWidth="1"/>
    <col min="6150" max="6150" width="17.7109375" style="188" customWidth="1"/>
    <col min="6151" max="6151" width="15.7109375" style="188" customWidth="1"/>
    <col min="6152" max="6152" width="20.7109375" style="188" customWidth="1"/>
    <col min="6153" max="6153" width="6.7109375" style="188" bestFit="1" customWidth="1"/>
    <col min="6154" max="6154" width="4.7109375" style="188" bestFit="1" customWidth="1"/>
    <col min="6155" max="6155" width="5.140625" style="188" bestFit="1" customWidth="1"/>
    <col min="6156" max="6156" width="5.7109375" style="188" bestFit="1" customWidth="1"/>
    <col min="6157" max="6157" width="5.28515625" style="188" bestFit="1" customWidth="1"/>
    <col min="6158" max="6158" width="10.42578125" style="188" bestFit="1" customWidth="1"/>
    <col min="6159" max="6159" width="15.42578125" style="188" bestFit="1" customWidth="1"/>
    <col min="6160" max="6160" width="12.85546875" style="188" bestFit="1" customWidth="1"/>
    <col min="6161" max="6161" width="10.140625" style="188" bestFit="1" customWidth="1"/>
    <col min="6162" max="6400" width="9.140625" style="188"/>
    <col min="6401" max="6401" width="5.7109375" style="188" customWidth="1"/>
    <col min="6402" max="6402" width="45.7109375" style="188" customWidth="1"/>
    <col min="6403" max="6404" width="5.7109375" style="188" customWidth="1"/>
    <col min="6405" max="6405" width="12.7109375" style="188" customWidth="1"/>
    <col min="6406" max="6406" width="17.7109375" style="188" customWidth="1"/>
    <col min="6407" max="6407" width="15.7109375" style="188" customWidth="1"/>
    <col min="6408" max="6408" width="20.7109375" style="188" customWidth="1"/>
    <col min="6409" max="6409" width="6.7109375" style="188" bestFit="1" customWidth="1"/>
    <col min="6410" max="6410" width="4.7109375" style="188" bestFit="1" customWidth="1"/>
    <col min="6411" max="6411" width="5.140625" style="188" bestFit="1" customWidth="1"/>
    <col min="6412" max="6412" width="5.7109375" style="188" bestFit="1" customWidth="1"/>
    <col min="6413" max="6413" width="5.28515625" style="188" bestFit="1" customWidth="1"/>
    <col min="6414" max="6414" width="10.42578125" style="188" bestFit="1" customWidth="1"/>
    <col min="6415" max="6415" width="15.42578125" style="188" bestFit="1" customWidth="1"/>
    <col min="6416" max="6416" width="12.85546875" style="188" bestFit="1" customWidth="1"/>
    <col min="6417" max="6417" width="10.140625" style="188" bestFit="1" customWidth="1"/>
    <col min="6418" max="6656" width="9.140625" style="188"/>
    <col min="6657" max="6657" width="5.7109375" style="188" customWidth="1"/>
    <col min="6658" max="6658" width="45.7109375" style="188" customWidth="1"/>
    <col min="6659" max="6660" width="5.7109375" style="188" customWidth="1"/>
    <col min="6661" max="6661" width="12.7109375" style="188" customWidth="1"/>
    <col min="6662" max="6662" width="17.7109375" style="188" customWidth="1"/>
    <col min="6663" max="6663" width="15.7109375" style="188" customWidth="1"/>
    <col min="6664" max="6664" width="20.7109375" style="188" customWidth="1"/>
    <col min="6665" max="6665" width="6.7109375" style="188" bestFit="1" customWidth="1"/>
    <col min="6666" max="6666" width="4.7109375" style="188" bestFit="1" customWidth="1"/>
    <col min="6667" max="6667" width="5.140625" style="188" bestFit="1" customWidth="1"/>
    <col min="6668" max="6668" width="5.7109375" style="188" bestFit="1" customWidth="1"/>
    <col min="6669" max="6669" width="5.28515625" style="188" bestFit="1" customWidth="1"/>
    <col min="6670" max="6670" width="10.42578125" style="188" bestFit="1" customWidth="1"/>
    <col min="6671" max="6671" width="15.42578125" style="188" bestFit="1" customWidth="1"/>
    <col min="6672" max="6672" width="12.85546875" style="188" bestFit="1" customWidth="1"/>
    <col min="6673" max="6673" width="10.140625" style="188" bestFit="1" customWidth="1"/>
    <col min="6674" max="6912" width="9.140625" style="188"/>
    <col min="6913" max="6913" width="5.7109375" style="188" customWidth="1"/>
    <col min="6914" max="6914" width="45.7109375" style="188" customWidth="1"/>
    <col min="6915" max="6916" width="5.7109375" style="188" customWidth="1"/>
    <col min="6917" max="6917" width="12.7109375" style="188" customWidth="1"/>
    <col min="6918" max="6918" width="17.7109375" style="188" customWidth="1"/>
    <col min="6919" max="6919" width="15.7109375" style="188" customWidth="1"/>
    <col min="6920" max="6920" width="20.7109375" style="188" customWidth="1"/>
    <col min="6921" max="6921" width="6.7109375" style="188" bestFit="1" customWidth="1"/>
    <col min="6922" max="6922" width="4.7109375" style="188" bestFit="1" customWidth="1"/>
    <col min="6923" max="6923" width="5.140625" style="188" bestFit="1" customWidth="1"/>
    <col min="6924" max="6924" width="5.7109375" style="188" bestFit="1" customWidth="1"/>
    <col min="6925" max="6925" width="5.28515625" style="188" bestFit="1" customWidth="1"/>
    <col min="6926" max="6926" width="10.42578125" style="188" bestFit="1" customWidth="1"/>
    <col min="6927" max="6927" width="15.42578125" style="188" bestFit="1" customWidth="1"/>
    <col min="6928" max="6928" width="12.85546875" style="188" bestFit="1" customWidth="1"/>
    <col min="6929" max="6929" width="10.140625" style="188" bestFit="1" customWidth="1"/>
    <col min="6930" max="7168" width="9.140625" style="188"/>
    <col min="7169" max="7169" width="5.7109375" style="188" customWidth="1"/>
    <col min="7170" max="7170" width="45.7109375" style="188" customWidth="1"/>
    <col min="7171" max="7172" width="5.7109375" style="188" customWidth="1"/>
    <col min="7173" max="7173" width="12.7109375" style="188" customWidth="1"/>
    <col min="7174" max="7174" width="17.7109375" style="188" customWidth="1"/>
    <col min="7175" max="7175" width="15.7109375" style="188" customWidth="1"/>
    <col min="7176" max="7176" width="20.7109375" style="188" customWidth="1"/>
    <col min="7177" max="7177" width="6.7109375" style="188" bestFit="1" customWidth="1"/>
    <col min="7178" max="7178" width="4.7109375" style="188" bestFit="1" customWidth="1"/>
    <col min="7179" max="7179" width="5.140625" style="188" bestFit="1" customWidth="1"/>
    <col min="7180" max="7180" width="5.7109375" style="188" bestFit="1" customWidth="1"/>
    <col min="7181" max="7181" width="5.28515625" style="188" bestFit="1" customWidth="1"/>
    <col min="7182" max="7182" width="10.42578125" style="188" bestFit="1" customWidth="1"/>
    <col min="7183" max="7183" width="15.42578125" style="188" bestFit="1" customWidth="1"/>
    <col min="7184" max="7184" width="12.85546875" style="188" bestFit="1" customWidth="1"/>
    <col min="7185" max="7185" width="10.140625" style="188" bestFit="1" customWidth="1"/>
    <col min="7186" max="7424" width="9.140625" style="188"/>
    <col min="7425" max="7425" width="5.7109375" style="188" customWidth="1"/>
    <col min="7426" max="7426" width="45.7109375" style="188" customWidth="1"/>
    <col min="7427" max="7428" width="5.7109375" style="188" customWidth="1"/>
    <col min="7429" max="7429" width="12.7109375" style="188" customWidth="1"/>
    <col min="7430" max="7430" width="17.7109375" style="188" customWidth="1"/>
    <col min="7431" max="7431" width="15.7109375" style="188" customWidth="1"/>
    <col min="7432" max="7432" width="20.7109375" style="188" customWidth="1"/>
    <col min="7433" max="7433" width="6.7109375" style="188" bestFit="1" customWidth="1"/>
    <col min="7434" max="7434" width="4.7109375" style="188" bestFit="1" customWidth="1"/>
    <col min="7435" max="7435" width="5.140625" style="188" bestFit="1" customWidth="1"/>
    <col min="7436" max="7436" width="5.7109375" style="188" bestFit="1" customWidth="1"/>
    <col min="7437" max="7437" width="5.28515625" style="188" bestFit="1" customWidth="1"/>
    <col min="7438" max="7438" width="10.42578125" style="188" bestFit="1" customWidth="1"/>
    <col min="7439" max="7439" width="15.42578125" style="188" bestFit="1" customWidth="1"/>
    <col min="7440" max="7440" width="12.85546875" style="188" bestFit="1" customWidth="1"/>
    <col min="7441" max="7441" width="10.140625" style="188" bestFit="1" customWidth="1"/>
    <col min="7442" max="7680" width="9.140625" style="188"/>
    <col min="7681" max="7681" width="5.7109375" style="188" customWidth="1"/>
    <col min="7682" max="7682" width="45.7109375" style="188" customWidth="1"/>
    <col min="7683" max="7684" width="5.7109375" style="188" customWidth="1"/>
    <col min="7685" max="7685" width="12.7109375" style="188" customWidth="1"/>
    <col min="7686" max="7686" width="17.7109375" style="188" customWidth="1"/>
    <col min="7687" max="7687" width="15.7109375" style="188" customWidth="1"/>
    <col min="7688" max="7688" width="20.7109375" style="188" customWidth="1"/>
    <col min="7689" max="7689" width="6.7109375" style="188" bestFit="1" customWidth="1"/>
    <col min="7690" max="7690" width="4.7109375" style="188" bestFit="1" customWidth="1"/>
    <col min="7691" max="7691" width="5.140625" style="188" bestFit="1" customWidth="1"/>
    <col min="7692" max="7692" width="5.7109375" style="188" bestFit="1" customWidth="1"/>
    <col min="7693" max="7693" width="5.28515625" style="188" bestFit="1" customWidth="1"/>
    <col min="7694" max="7694" width="10.42578125" style="188" bestFit="1" customWidth="1"/>
    <col min="7695" max="7695" width="15.42578125" style="188" bestFit="1" customWidth="1"/>
    <col min="7696" max="7696" width="12.85546875" style="188" bestFit="1" customWidth="1"/>
    <col min="7697" max="7697" width="10.140625" style="188" bestFit="1" customWidth="1"/>
    <col min="7698" max="7936" width="9.140625" style="188"/>
    <col min="7937" max="7937" width="5.7109375" style="188" customWidth="1"/>
    <col min="7938" max="7938" width="45.7109375" style="188" customWidth="1"/>
    <col min="7939" max="7940" width="5.7109375" style="188" customWidth="1"/>
    <col min="7941" max="7941" width="12.7109375" style="188" customWidth="1"/>
    <col min="7942" max="7942" width="17.7109375" style="188" customWidth="1"/>
    <col min="7943" max="7943" width="15.7109375" style="188" customWidth="1"/>
    <col min="7944" max="7944" width="20.7109375" style="188" customWidth="1"/>
    <col min="7945" max="7945" width="6.7109375" style="188" bestFit="1" customWidth="1"/>
    <col min="7946" max="7946" width="4.7109375" style="188" bestFit="1" customWidth="1"/>
    <col min="7947" max="7947" width="5.140625" style="188" bestFit="1" customWidth="1"/>
    <col min="7948" max="7948" width="5.7109375" style="188" bestFit="1" customWidth="1"/>
    <col min="7949" max="7949" width="5.28515625" style="188" bestFit="1" customWidth="1"/>
    <col min="7950" max="7950" width="10.42578125" style="188" bestFit="1" customWidth="1"/>
    <col min="7951" max="7951" width="15.42578125" style="188" bestFit="1" customWidth="1"/>
    <col min="7952" max="7952" width="12.85546875" style="188" bestFit="1" customWidth="1"/>
    <col min="7953" max="7953" width="10.140625" style="188" bestFit="1" customWidth="1"/>
    <col min="7954" max="8192" width="9.140625" style="188"/>
    <col min="8193" max="8193" width="5.7109375" style="188" customWidth="1"/>
    <col min="8194" max="8194" width="45.7109375" style="188" customWidth="1"/>
    <col min="8195" max="8196" width="5.7109375" style="188" customWidth="1"/>
    <col min="8197" max="8197" width="12.7109375" style="188" customWidth="1"/>
    <col min="8198" max="8198" width="17.7109375" style="188" customWidth="1"/>
    <col min="8199" max="8199" width="15.7109375" style="188" customWidth="1"/>
    <col min="8200" max="8200" width="20.7109375" style="188" customWidth="1"/>
    <col min="8201" max="8201" width="6.7109375" style="188" bestFit="1" customWidth="1"/>
    <col min="8202" max="8202" width="4.7109375" style="188" bestFit="1" customWidth="1"/>
    <col min="8203" max="8203" width="5.140625" style="188" bestFit="1" customWidth="1"/>
    <col min="8204" max="8204" width="5.7109375" style="188" bestFit="1" customWidth="1"/>
    <col min="8205" max="8205" width="5.28515625" style="188" bestFit="1" customWidth="1"/>
    <col min="8206" max="8206" width="10.42578125" style="188" bestFit="1" customWidth="1"/>
    <col min="8207" max="8207" width="15.42578125" style="188" bestFit="1" customWidth="1"/>
    <col min="8208" max="8208" width="12.85546875" style="188" bestFit="1" customWidth="1"/>
    <col min="8209" max="8209" width="10.140625" style="188" bestFit="1" customWidth="1"/>
    <col min="8210" max="8448" width="9.140625" style="188"/>
    <col min="8449" max="8449" width="5.7109375" style="188" customWidth="1"/>
    <col min="8450" max="8450" width="45.7109375" style="188" customWidth="1"/>
    <col min="8451" max="8452" width="5.7109375" style="188" customWidth="1"/>
    <col min="8453" max="8453" width="12.7109375" style="188" customWidth="1"/>
    <col min="8454" max="8454" width="17.7109375" style="188" customWidth="1"/>
    <col min="8455" max="8455" width="15.7109375" style="188" customWidth="1"/>
    <col min="8456" max="8456" width="20.7109375" style="188" customWidth="1"/>
    <col min="8457" max="8457" width="6.7109375" style="188" bestFit="1" customWidth="1"/>
    <col min="8458" max="8458" width="4.7109375" style="188" bestFit="1" customWidth="1"/>
    <col min="8459" max="8459" width="5.140625" style="188" bestFit="1" customWidth="1"/>
    <col min="8460" max="8460" width="5.7109375" style="188" bestFit="1" customWidth="1"/>
    <col min="8461" max="8461" width="5.28515625" style="188" bestFit="1" customWidth="1"/>
    <col min="8462" max="8462" width="10.42578125" style="188" bestFit="1" customWidth="1"/>
    <col min="8463" max="8463" width="15.42578125" style="188" bestFit="1" customWidth="1"/>
    <col min="8464" max="8464" width="12.85546875" style="188" bestFit="1" customWidth="1"/>
    <col min="8465" max="8465" width="10.140625" style="188" bestFit="1" customWidth="1"/>
    <col min="8466" max="8704" width="9.140625" style="188"/>
    <col min="8705" max="8705" width="5.7109375" style="188" customWidth="1"/>
    <col min="8706" max="8706" width="45.7109375" style="188" customWidth="1"/>
    <col min="8707" max="8708" width="5.7109375" style="188" customWidth="1"/>
    <col min="8709" max="8709" width="12.7109375" style="188" customWidth="1"/>
    <col min="8710" max="8710" width="17.7109375" style="188" customWidth="1"/>
    <col min="8711" max="8711" width="15.7109375" style="188" customWidth="1"/>
    <col min="8712" max="8712" width="20.7109375" style="188" customWidth="1"/>
    <col min="8713" max="8713" width="6.7109375" style="188" bestFit="1" customWidth="1"/>
    <col min="8714" max="8714" width="4.7109375" style="188" bestFit="1" customWidth="1"/>
    <col min="8715" max="8715" width="5.140625" style="188" bestFit="1" customWidth="1"/>
    <col min="8716" max="8716" width="5.7109375" style="188" bestFit="1" customWidth="1"/>
    <col min="8717" max="8717" width="5.28515625" style="188" bestFit="1" customWidth="1"/>
    <col min="8718" max="8718" width="10.42578125" style="188" bestFit="1" customWidth="1"/>
    <col min="8719" max="8719" width="15.42578125" style="188" bestFit="1" customWidth="1"/>
    <col min="8720" max="8720" width="12.85546875" style="188" bestFit="1" customWidth="1"/>
    <col min="8721" max="8721" width="10.140625" style="188" bestFit="1" customWidth="1"/>
    <col min="8722" max="8960" width="9.140625" style="188"/>
    <col min="8961" max="8961" width="5.7109375" style="188" customWidth="1"/>
    <col min="8962" max="8962" width="45.7109375" style="188" customWidth="1"/>
    <col min="8963" max="8964" width="5.7109375" style="188" customWidth="1"/>
    <col min="8965" max="8965" width="12.7109375" style="188" customWidth="1"/>
    <col min="8966" max="8966" width="17.7109375" style="188" customWidth="1"/>
    <col min="8967" max="8967" width="15.7109375" style="188" customWidth="1"/>
    <col min="8968" max="8968" width="20.7109375" style="188" customWidth="1"/>
    <col min="8969" max="8969" width="6.7109375" style="188" bestFit="1" customWidth="1"/>
    <col min="8970" max="8970" width="4.7109375" style="188" bestFit="1" customWidth="1"/>
    <col min="8971" max="8971" width="5.140625" style="188" bestFit="1" customWidth="1"/>
    <col min="8972" max="8972" width="5.7109375" style="188" bestFit="1" customWidth="1"/>
    <col min="8973" max="8973" width="5.28515625" style="188" bestFit="1" customWidth="1"/>
    <col min="8974" max="8974" width="10.42578125" style="188" bestFit="1" customWidth="1"/>
    <col min="8975" max="8975" width="15.42578125" style="188" bestFit="1" customWidth="1"/>
    <col min="8976" max="8976" width="12.85546875" style="188" bestFit="1" customWidth="1"/>
    <col min="8977" max="8977" width="10.140625" style="188" bestFit="1" customWidth="1"/>
    <col min="8978" max="9216" width="9.140625" style="188"/>
    <col min="9217" max="9217" width="5.7109375" style="188" customWidth="1"/>
    <col min="9218" max="9218" width="45.7109375" style="188" customWidth="1"/>
    <col min="9219" max="9220" width="5.7109375" style="188" customWidth="1"/>
    <col min="9221" max="9221" width="12.7109375" style="188" customWidth="1"/>
    <col min="9222" max="9222" width="17.7109375" style="188" customWidth="1"/>
    <col min="9223" max="9223" width="15.7109375" style="188" customWidth="1"/>
    <col min="9224" max="9224" width="20.7109375" style="188" customWidth="1"/>
    <col min="9225" max="9225" width="6.7109375" style="188" bestFit="1" customWidth="1"/>
    <col min="9226" max="9226" width="4.7109375" style="188" bestFit="1" customWidth="1"/>
    <col min="9227" max="9227" width="5.140625" style="188" bestFit="1" customWidth="1"/>
    <col min="9228" max="9228" width="5.7109375" style="188" bestFit="1" customWidth="1"/>
    <col min="9229" max="9229" width="5.28515625" style="188" bestFit="1" customWidth="1"/>
    <col min="9230" max="9230" width="10.42578125" style="188" bestFit="1" customWidth="1"/>
    <col min="9231" max="9231" width="15.42578125" style="188" bestFit="1" customWidth="1"/>
    <col min="9232" max="9232" width="12.85546875" style="188" bestFit="1" customWidth="1"/>
    <col min="9233" max="9233" width="10.140625" style="188" bestFit="1" customWidth="1"/>
    <col min="9234" max="9472" width="9.140625" style="188"/>
    <col min="9473" max="9473" width="5.7109375" style="188" customWidth="1"/>
    <col min="9474" max="9474" width="45.7109375" style="188" customWidth="1"/>
    <col min="9475" max="9476" width="5.7109375" style="188" customWidth="1"/>
    <col min="9477" max="9477" width="12.7109375" style="188" customWidth="1"/>
    <col min="9478" max="9478" width="17.7109375" style="188" customWidth="1"/>
    <col min="9479" max="9479" width="15.7109375" style="188" customWidth="1"/>
    <col min="9480" max="9480" width="20.7109375" style="188" customWidth="1"/>
    <col min="9481" max="9481" width="6.7109375" style="188" bestFit="1" customWidth="1"/>
    <col min="9482" max="9482" width="4.7109375" style="188" bestFit="1" customWidth="1"/>
    <col min="9483" max="9483" width="5.140625" style="188" bestFit="1" customWidth="1"/>
    <col min="9484" max="9484" width="5.7109375" style="188" bestFit="1" customWidth="1"/>
    <col min="9485" max="9485" width="5.28515625" style="188" bestFit="1" customWidth="1"/>
    <col min="9486" max="9486" width="10.42578125" style="188" bestFit="1" customWidth="1"/>
    <col min="9487" max="9487" width="15.42578125" style="188" bestFit="1" customWidth="1"/>
    <col min="9488" max="9488" width="12.85546875" style="188" bestFit="1" customWidth="1"/>
    <col min="9489" max="9489" width="10.140625" style="188" bestFit="1" customWidth="1"/>
    <col min="9490" max="9728" width="9.140625" style="188"/>
    <col min="9729" max="9729" width="5.7109375" style="188" customWidth="1"/>
    <col min="9730" max="9730" width="45.7109375" style="188" customWidth="1"/>
    <col min="9731" max="9732" width="5.7109375" style="188" customWidth="1"/>
    <col min="9733" max="9733" width="12.7109375" style="188" customWidth="1"/>
    <col min="9734" max="9734" width="17.7109375" style="188" customWidth="1"/>
    <col min="9735" max="9735" width="15.7109375" style="188" customWidth="1"/>
    <col min="9736" max="9736" width="20.7109375" style="188" customWidth="1"/>
    <col min="9737" max="9737" width="6.7109375" style="188" bestFit="1" customWidth="1"/>
    <col min="9738" max="9738" width="4.7109375" style="188" bestFit="1" customWidth="1"/>
    <col min="9739" max="9739" width="5.140625" style="188" bestFit="1" customWidth="1"/>
    <col min="9740" max="9740" width="5.7109375" style="188" bestFit="1" customWidth="1"/>
    <col min="9741" max="9741" width="5.28515625" style="188" bestFit="1" customWidth="1"/>
    <col min="9742" max="9742" width="10.42578125" style="188" bestFit="1" customWidth="1"/>
    <col min="9743" max="9743" width="15.42578125" style="188" bestFit="1" customWidth="1"/>
    <col min="9744" max="9744" width="12.85546875" style="188" bestFit="1" customWidth="1"/>
    <col min="9745" max="9745" width="10.140625" style="188" bestFit="1" customWidth="1"/>
    <col min="9746" max="9984" width="9.140625" style="188"/>
    <col min="9985" max="9985" width="5.7109375" style="188" customWidth="1"/>
    <col min="9986" max="9986" width="45.7109375" style="188" customWidth="1"/>
    <col min="9987" max="9988" width="5.7109375" style="188" customWidth="1"/>
    <col min="9989" max="9989" width="12.7109375" style="188" customWidth="1"/>
    <col min="9990" max="9990" width="17.7109375" style="188" customWidth="1"/>
    <col min="9991" max="9991" width="15.7109375" style="188" customWidth="1"/>
    <col min="9992" max="9992" width="20.7109375" style="188" customWidth="1"/>
    <col min="9993" max="9993" width="6.7109375" style="188" bestFit="1" customWidth="1"/>
    <col min="9994" max="9994" width="4.7109375" style="188" bestFit="1" customWidth="1"/>
    <col min="9995" max="9995" width="5.140625" style="188" bestFit="1" customWidth="1"/>
    <col min="9996" max="9996" width="5.7109375" style="188" bestFit="1" customWidth="1"/>
    <col min="9997" max="9997" width="5.28515625" style="188" bestFit="1" customWidth="1"/>
    <col min="9998" max="9998" width="10.42578125" style="188" bestFit="1" customWidth="1"/>
    <col min="9999" max="9999" width="15.42578125" style="188" bestFit="1" customWidth="1"/>
    <col min="10000" max="10000" width="12.85546875" style="188" bestFit="1" customWidth="1"/>
    <col min="10001" max="10001" width="10.140625" style="188" bestFit="1" customWidth="1"/>
    <col min="10002" max="10240" width="9.140625" style="188"/>
    <col min="10241" max="10241" width="5.7109375" style="188" customWidth="1"/>
    <col min="10242" max="10242" width="45.7109375" style="188" customWidth="1"/>
    <col min="10243" max="10244" width="5.7109375" style="188" customWidth="1"/>
    <col min="10245" max="10245" width="12.7109375" style="188" customWidth="1"/>
    <col min="10246" max="10246" width="17.7109375" style="188" customWidth="1"/>
    <col min="10247" max="10247" width="15.7109375" style="188" customWidth="1"/>
    <col min="10248" max="10248" width="20.7109375" style="188" customWidth="1"/>
    <col min="10249" max="10249" width="6.7109375" style="188" bestFit="1" customWidth="1"/>
    <col min="10250" max="10250" width="4.7109375" style="188" bestFit="1" customWidth="1"/>
    <col min="10251" max="10251" width="5.140625" style="188" bestFit="1" customWidth="1"/>
    <col min="10252" max="10252" width="5.7109375" style="188" bestFit="1" customWidth="1"/>
    <col min="10253" max="10253" width="5.28515625" style="188" bestFit="1" customWidth="1"/>
    <col min="10254" max="10254" width="10.42578125" style="188" bestFit="1" customWidth="1"/>
    <col min="10255" max="10255" width="15.42578125" style="188" bestFit="1" customWidth="1"/>
    <col min="10256" max="10256" width="12.85546875" style="188" bestFit="1" customWidth="1"/>
    <col min="10257" max="10257" width="10.140625" style="188" bestFit="1" customWidth="1"/>
    <col min="10258" max="10496" width="9.140625" style="188"/>
    <col min="10497" max="10497" width="5.7109375" style="188" customWidth="1"/>
    <col min="10498" max="10498" width="45.7109375" style="188" customWidth="1"/>
    <col min="10499" max="10500" width="5.7109375" style="188" customWidth="1"/>
    <col min="10501" max="10501" width="12.7109375" style="188" customWidth="1"/>
    <col min="10502" max="10502" width="17.7109375" style="188" customWidth="1"/>
    <col min="10503" max="10503" width="15.7109375" style="188" customWidth="1"/>
    <col min="10504" max="10504" width="20.7109375" style="188" customWidth="1"/>
    <col min="10505" max="10505" width="6.7109375" style="188" bestFit="1" customWidth="1"/>
    <col min="10506" max="10506" width="4.7109375" style="188" bestFit="1" customWidth="1"/>
    <col min="10507" max="10507" width="5.140625" style="188" bestFit="1" customWidth="1"/>
    <col min="10508" max="10508" width="5.7109375" style="188" bestFit="1" customWidth="1"/>
    <col min="10509" max="10509" width="5.28515625" style="188" bestFit="1" customWidth="1"/>
    <col min="10510" max="10510" width="10.42578125" style="188" bestFit="1" customWidth="1"/>
    <col min="10511" max="10511" width="15.42578125" style="188" bestFit="1" customWidth="1"/>
    <col min="10512" max="10512" width="12.85546875" style="188" bestFit="1" customWidth="1"/>
    <col min="10513" max="10513" width="10.140625" style="188" bestFit="1" customWidth="1"/>
    <col min="10514" max="10752" width="9.140625" style="188"/>
    <col min="10753" max="10753" width="5.7109375" style="188" customWidth="1"/>
    <col min="10754" max="10754" width="45.7109375" style="188" customWidth="1"/>
    <col min="10755" max="10756" width="5.7109375" style="188" customWidth="1"/>
    <col min="10757" max="10757" width="12.7109375" style="188" customWidth="1"/>
    <col min="10758" max="10758" width="17.7109375" style="188" customWidth="1"/>
    <col min="10759" max="10759" width="15.7109375" style="188" customWidth="1"/>
    <col min="10760" max="10760" width="20.7109375" style="188" customWidth="1"/>
    <col min="10761" max="10761" width="6.7109375" style="188" bestFit="1" customWidth="1"/>
    <col min="10762" max="10762" width="4.7109375" style="188" bestFit="1" customWidth="1"/>
    <col min="10763" max="10763" width="5.140625" style="188" bestFit="1" customWidth="1"/>
    <col min="10764" max="10764" width="5.7109375" style="188" bestFit="1" customWidth="1"/>
    <col min="10765" max="10765" width="5.28515625" style="188" bestFit="1" customWidth="1"/>
    <col min="10766" max="10766" width="10.42578125" style="188" bestFit="1" customWidth="1"/>
    <col min="10767" max="10767" width="15.42578125" style="188" bestFit="1" customWidth="1"/>
    <col min="10768" max="10768" width="12.85546875" style="188" bestFit="1" customWidth="1"/>
    <col min="10769" max="10769" width="10.140625" style="188" bestFit="1" customWidth="1"/>
    <col min="10770" max="11008" width="9.140625" style="188"/>
    <col min="11009" max="11009" width="5.7109375" style="188" customWidth="1"/>
    <col min="11010" max="11010" width="45.7109375" style="188" customWidth="1"/>
    <col min="11011" max="11012" width="5.7109375" style="188" customWidth="1"/>
    <col min="11013" max="11013" width="12.7109375" style="188" customWidth="1"/>
    <col min="11014" max="11014" width="17.7109375" style="188" customWidth="1"/>
    <col min="11015" max="11015" width="15.7109375" style="188" customWidth="1"/>
    <col min="11016" max="11016" width="20.7109375" style="188" customWidth="1"/>
    <col min="11017" max="11017" width="6.7109375" style="188" bestFit="1" customWidth="1"/>
    <col min="11018" max="11018" width="4.7109375" style="188" bestFit="1" customWidth="1"/>
    <col min="11019" max="11019" width="5.140625" style="188" bestFit="1" customWidth="1"/>
    <col min="11020" max="11020" width="5.7109375" style="188" bestFit="1" customWidth="1"/>
    <col min="11021" max="11021" width="5.28515625" style="188" bestFit="1" customWidth="1"/>
    <col min="11022" max="11022" width="10.42578125" style="188" bestFit="1" customWidth="1"/>
    <col min="11023" max="11023" width="15.42578125" style="188" bestFit="1" customWidth="1"/>
    <col min="11024" max="11024" width="12.85546875" style="188" bestFit="1" customWidth="1"/>
    <col min="11025" max="11025" width="10.140625" style="188" bestFit="1" customWidth="1"/>
    <col min="11026" max="11264" width="9.140625" style="188"/>
    <col min="11265" max="11265" width="5.7109375" style="188" customWidth="1"/>
    <col min="11266" max="11266" width="45.7109375" style="188" customWidth="1"/>
    <col min="11267" max="11268" width="5.7109375" style="188" customWidth="1"/>
    <col min="11269" max="11269" width="12.7109375" style="188" customWidth="1"/>
    <col min="11270" max="11270" width="17.7109375" style="188" customWidth="1"/>
    <col min="11271" max="11271" width="15.7109375" style="188" customWidth="1"/>
    <col min="11272" max="11272" width="20.7109375" style="188" customWidth="1"/>
    <col min="11273" max="11273" width="6.7109375" style="188" bestFit="1" customWidth="1"/>
    <col min="11274" max="11274" width="4.7109375" style="188" bestFit="1" customWidth="1"/>
    <col min="11275" max="11275" width="5.140625" style="188" bestFit="1" customWidth="1"/>
    <col min="11276" max="11276" width="5.7109375" style="188" bestFit="1" customWidth="1"/>
    <col min="11277" max="11277" width="5.28515625" style="188" bestFit="1" customWidth="1"/>
    <col min="11278" max="11278" width="10.42578125" style="188" bestFit="1" customWidth="1"/>
    <col min="11279" max="11279" width="15.42578125" style="188" bestFit="1" customWidth="1"/>
    <col min="11280" max="11280" width="12.85546875" style="188" bestFit="1" customWidth="1"/>
    <col min="11281" max="11281" width="10.140625" style="188" bestFit="1" customWidth="1"/>
    <col min="11282" max="11520" width="9.140625" style="188"/>
    <col min="11521" max="11521" width="5.7109375" style="188" customWidth="1"/>
    <col min="11522" max="11522" width="45.7109375" style="188" customWidth="1"/>
    <col min="11523" max="11524" width="5.7109375" style="188" customWidth="1"/>
    <col min="11525" max="11525" width="12.7109375" style="188" customWidth="1"/>
    <col min="11526" max="11526" width="17.7109375" style="188" customWidth="1"/>
    <col min="11527" max="11527" width="15.7109375" style="188" customWidth="1"/>
    <col min="11528" max="11528" width="20.7109375" style="188" customWidth="1"/>
    <col min="11529" max="11529" width="6.7109375" style="188" bestFit="1" customWidth="1"/>
    <col min="11530" max="11530" width="4.7109375" style="188" bestFit="1" customWidth="1"/>
    <col min="11531" max="11531" width="5.140625" style="188" bestFit="1" customWidth="1"/>
    <col min="11532" max="11532" width="5.7109375" style="188" bestFit="1" customWidth="1"/>
    <col min="11533" max="11533" width="5.28515625" style="188" bestFit="1" customWidth="1"/>
    <col min="11534" max="11534" width="10.42578125" style="188" bestFit="1" customWidth="1"/>
    <col min="11535" max="11535" width="15.42578125" style="188" bestFit="1" customWidth="1"/>
    <col min="11536" max="11536" width="12.85546875" style="188" bestFit="1" customWidth="1"/>
    <col min="11537" max="11537" width="10.140625" style="188" bestFit="1" customWidth="1"/>
    <col min="11538" max="11776" width="9.140625" style="188"/>
    <col min="11777" max="11777" width="5.7109375" style="188" customWidth="1"/>
    <col min="11778" max="11778" width="45.7109375" style="188" customWidth="1"/>
    <col min="11779" max="11780" width="5.7109375" style="188" customWidth="1"/>
    <col min="11781" max="11781" width="12.7109375" style="188" customWidth="1"/>
    <col min="11782" max="11782" width="17.7109375" style="188" customWidth="1"/>
    <col min="11783" max="11783" width="15.7109375" style="188" customWidth="1"/>
    <col min="11784" max="11784" width="20.7109375" style="188" customWidth="1"/>
    <col min="11785" max="11785" width="6.7109375" style="188" bestFit="1" customWidth="1"/>
    <col min="11786" max="11786" width="4.7109375" style="188" bestFit="1" customWidth="1"/>
    <col min="11787" max="11787" width="5.140625" style="188" bestFit="1" customWidth="1"/>
    <col min="11788" max="11788" width="5.7109375" style="188" bestFit="1" customWidth="1"/>
    <col min="11789" max="11789" width="5.28515625" style="188" bestFit="1" customWidth="1"/>
    <col min="11790" max="11790" width="10.42578125" style="188" bestFit="1" customWidth="1"/>
    <col min="11791" max="11791" width="15.42578125" style="188" bestFit="1" customWidth="1"/>
    <col min="11792" max="11792" width="12.85546875" style="188" bestFit="1" customWidth="1"/>
    <col min="11793" max="11793" width="10.140625" style="188" bestFit="1" customWidth="1"/>
    <col min="11794" max="12032" width="9.140625" style="188"/>
    <col min="12033" max="12033" width="5.7109375" style="188" customWidth="1"/>
    <col min="12034" max="12034" width="45.7109375" style="188" customWidth="1"/>
    <col min="12035" max="12036" width="5.7109375" style="188" customWidth="1"/>
    <col min="12037" max="12037" width="12.7109375" style="188" customWidth="1"/>
    <col min="12038" max="12038" width="17.7109375" style="188" customWidth="1"/>
    <col min="12039" max="12039" width="15.7109375" style="188" customWidth="1"/>
    <col min="12040" max="12040" width="20.7109375" style="188" customWidth="1"/>
    <col min="12041" max="12041" width="6.7109375" style="188" bestFit="1" customWidth="1"/>
    <col min="12042" max="12042" width="4.7109375" style="188" bestFit="1" customWidth="1"/>
    <col min="12043" max="12043" width="5.140625" style="188" bestFit="1" customWidth="1"/>
    <col min="12044" max="12044" width="5.7109375" style="188" bestFit="1" customWidth="1"/>
    <col min="12045" max="12045" width="5.28515625" style="188" bestFit="1" customWidth="1"/>
    <col min="12046" max="12046" width="10.42578125" style="188" bestFit="1" customWidth="1"/>
    <col min="12047" max="12047" width="15.42578125" style="188" bestFit="1" customWidth="1"/>
    <col min="12048" max="12048" width="12.85546875" style="188" bestFit="1" customWidth="1"/>
    <col min="12049" max="12049" width="10.140625" style="188" bestFit="1" customWidth="1"/>
    <col min="12050" max="12288" width="9.140625" style="188"/>
    <col min="12289" max="12289" width="5.7109375" style="188" customWidth="1"/>
    <col min="12290" max="12290" width="45.7109375" style="188" customWidth="1"/>
    <col min="12291" max="12292" width="5.7109375" style="188" customWidth="1"/>
    <col min="12293" max="12293" width="12.7109375" style="188" customWidth="1"/>
    <col min="12294" max="12294" width="17.7109375" style="188" customWidth="1"/>
    <col min="12295" max="12295" width="15.7109375" style="188" customWidth="1"/>
    <col min="12296" max="12296" width="20.7109375" style="188" customWidth="1"/>
    <col min="12297" max="12297" width="6.7109375" style="188" bestFit="1" customWidth="1"/>
    <col min="12298" max="12298" width="4.7109375" style="188" bestFit="1" customWidth="1"/>
    <col min="12299" max="12299" width="5.140625" style="188" bestFit="1" customWidth="1"/>
    <col min="12300" max="12300" width="5.7109375" style="188" bestFit="1" customWidth="1"/>
    <col min="12301" max="12301" width="5.28515625" style="188" bestFit="1" customWidth="1"/>
    <col min="12302" max="12302" width="10.42578125" style="188" bestFit="1" customWidth="1"/>
    <col min="12303" max="12303" width="15.42578125" style="188" bestFit="1" customWidth="1"/>
    <col min="12304" max="12304" width="12.85546875" style="188" bestFit="1" customWidth="1"/>
    <col min="12305" max="12305" width="10.140625" style="188" bestFit="1" customWidth="1"/>
    <col min="12306" max="12544" width="9.140625" style="188"/>
    <col min="12545" max="12545" width="5.7109375" style="188" customWidth="1"/>
    <col min="12546" max="12546" width="45.7109375" style="188" customWidth="1"/>
    <col min="12547" max="12548" width="5.7109375" style="188" customWidth="1"/>
    <col min="12549" max="12549" width="12.7109375" style="188" customWidth="1"/>
    <col min="12550" max="12550" width="17.7109375" style="188" customWidth="1"/>
    <col min="12551" max="12551" width="15.7109375" style="188" customWidth="1"/>
    <col min="12552" max="12552" width="20.7109375" style="188" customWidth="1"/>
    <col min="12553" max="12553" width="6.7109375" style="188" bestFit="1" customWidth="1"/>
    <col min="12554" max="12554" width="4.7109375" style="188" bestFit="1" customWidth="1"/>
    <col min="12555" max="12555" width="5.140625" style="188" bestFit="1" customWidth="1"/>
    <col min="12556" max="12556" width="5.7109375" style="188" bestFit="1" customWidth="1"/>
    <col min="12557" max="12557" width="5.28515625" style="188" bestFit="1" customWidth="1"/>
    <col min="12558" max="12558" width="10.42578125" style="188" bestFit="1" customWidth="1"/>
    <col min="12559" max="12559" width="15.42578125" style="188" bestFit="1" customWidth="1"/>
    <col min="12560" max="12560" width="12.85546875" style="188" bestFit="1" customWidth="1"/>
    <col min="12561" max="12561" width="10.140625" style="188" bestFit="1" customWidth="1"/>
    <col min="12562" max="12800" width="9.140625" style="188"/>
    <col min="12801" max="12801" width="5.7109375" style="188" customWidth="1"/>
    <col min="12802" max="12802" width="45.7109375" style="188" customWidth="1"/>
    <col min="12803" max="12804" width="5.7109375" style="188" customWidth="1"/>
    <col min="12805" max="12805" width="12.7109375" style="188" customWidth="1"/>
    <col min="12806" max="12806" width="17.7109375" style="188" customWidth="1"/>
    <col min="12807" max="12807" width="15.7109375" style="188" customWidth="1"/>
    <col min="12808" max="12808" width="20.7109375" style="188" customWidth="1"/>
    <col min="12809" max="12809" width="6.7109375" style="188" bestFit="1" customWidth="1"/>
    <col min="12810" max="12810" width="4.7109375" style="188" bestFit="1" customWidth="1"/>
    <col min="12811" max="12811" width="5.140625" style="188" bestFit="1" customWidth="1"/>
    <col min="12812" max="12812" width="5.7109375" style="188" bestFit="1" customWidth="1"/>
    <col min="12813" max="12813" width="5.28515625" style="188" bestFit="1" customWidth="1"/>
    <col min="12814" max="12814" width="10.42578125" style="188" bestFit="1" customWidth="1"/>
    <col min="12815" max="12815" width="15.42578125" style="188" bestFit="1" customWidth="1"/>
    <col min="12816" max="12816" width="12.85546875" style="188" bestFit="1" customWidth="1"/>
    <col min="12817" max="12817" width="10.140625" style="188" bestFit="1" customWidth="1"/>
    <col min="12818" max="13056" width="9.140625" style="188"/>
    <col min="13057" max="13057" width="5.7109375" style="188" customWidth="1"/>
    <col min="13058" max="13058" width="45.7109375" style="188" customWidth="1"/>
    <col min="13059" max="13060" width="5.7109375" style="188" customWidth="1"/>
    <col min="13061" max="13061" width="12.7109375" style="188" customWidth="1"/>
    <col min="13062" max="13062" width="17.7109375" style="188" customWidth="1"/>
    <col min="13063" max="13063" width="15.7109375" style="188" customWidth="1"/>
    <col min="13064" max="13064" width="20.7109375" style="188" customWidth="1"/>
    <col min="13065" max="13065" width="6.7109375" style="188" bestFit="1" customWidth="1"/>
    <col min="13066" max="13066" width="4.7109375" style="188" bestFit="1" customWidth="1"/>
    <col min="13067" max="13067" width="5.140625" style="188" bestFit="1" customWidth="1"/>
    <col min="13068" max="13068" width="5.7109375" style="188" bestFit="1" customWidth="1"/>
    <col min="13069" max="13069" width="5.28515625" style="188" bestFit="1" customWidth="1"/>
    <col min="13070" max="13070" width="10.42578125" style="188" bestFit="1" customWidth="1"/>
    <col min="13071" max="13071" width="15.42578125" style="188" bestFit="1" customWidth="1"/>
    <col min="13072" max="13072" width="12.85546875" style="188" bestFit="1" customWidth="1"/>
    <col min="13073" max="13073" width="10.140625" style="188" bestFit="1" customWidth="1"/>
    <col min="13074" max="13312" width="9.140625" style="188"/>
    <col min="13313" max="13313" width="5.7109375" style="188" customWidth="1"/>
    <col min="13314" max="13314" width="45.7109375" style="188" customWidth="1"/>
    <col min="13315" max="13316" width="5.7109375" style="188" customWidth="1"/>
    <col min="13317" max="13317" width="12.7109375" style="188" customWidth="1"/>
    <col min="13318" max="13318" width="17.7109375" style="188" customWidth="1"/>
    <col min="13319" max="13319" width="15.7109375" style="188" customWidth="1"/>
    <col min="13320" max="13320" width="20.7109375" style="188" customWidth="1"/>
    <col min="13321" max="13321" width="6.7109375" style="188" bestFit="1" customWidth="1"/>
    <col min="13322" max="13322" width="4.7109375" style="188" bestFit="1" customWidth="1"/>
    <col min="13323" max="13323" width="5.140625" style="188" bestFit="1" customWidth="1"/>
    <col min="13324" max="13324" width="5.7109375" style="188" bestFit="1" customWidth="1"/>
    <col min="13325" max="13325" width="5.28515625" style="188" bestFit="1" customWidth="1"/>
    <col min="13326" max="13326" width="10.42578125" style="188" bestFit="1" customWidth="1"/>
    <col min="13327" max="13327" width="15.42578125" style="188" bestFit="1" customWidth="1"/>
    <col min="13328" max="13328" width="12.85546875" style="188" bestFit="1" customWidth="1"/>
    <col min="13329" max="13329" width="10.140625" style="188" bestFit="1" customWidth="1"/>
    <col min="13330" max="13568" width="9.140625" style="188"/>
    <col min="13569" max="13569" width="5.7109375" style="188" customWidth="1"/>
    <col min="13570" max="13570" width="45.7109375" style="188" customWidth="1"/>
    <col min="13571" max="13572" width="5.7109375" style="188" customWidth="1"/>
    <col min="13573" max="13573" width="12.7109375" style="188" customWidth="1"/>
    <col min="13574" max="13574" width="17.7109375" style="188" customWidth="1"/>
    <col min="13575" max="13575" width="15.7109375" style="188" customWidth="1"/>
    <col min="13576" max="13576" width="20.7109375" style="188" customWidth="1"/>
    <col min="13577" max="13577" width="6.7109375" style="188" bestFit="1" customWidth="1"/>
    <col min="13578" max="13578" width="4.7109375" style="188" bestFit="1" customWidth="1"/>
    <col min="13579" max="13579" width="5.140625" style="188" bestFit="1" customWidth="1"/>
    <col min="13580" max="13580" width="5.7109375" style="188" bestFit="1" customWidth="1"/>
    <col min="13581" max="13581" width="5.28515625" style="188" bestFit="1" customWidth="1"/>
    <col min="13582" max="13582" width="10.42578125" style="188" bestFit="1" customWidth="1"/>
    <col min="13583" max="13583" width="15.42578125" style="188" bestFit="1" customWidth="1"/>
    <col min="13584" max="13584" width="12.85546875" style="188" bestFit="1" customWidth="1"/>
    <col min="13585" max="13585" width="10.140625" style="188" bestFit="1" customWidth="1"/>
    <col min="13586" max="13824" width="9.140625" style="188"/>
    <col min="13825" max="13825" width="5.7109375" style="188" customWidth="1"/>
    <col min="13826" max="13826" width="45.7109375" style="188" customWidth="1"/>
    <col min="13827" max="13828" width="5.7109375" style="188" customWidth="1"/>
    <col min="13829" max="13829" width="12.7109375" style="188" customWidth="1"/>
    <col min="13830" max="13830" width="17.7109375" style="188" customWidth="1"/>
    <col min="13831" max="13831" width="15.7109375" style="188" customWidth="1"/>
    <col min="13832" max="13832" width="20.7109375" style="188" customWidth="1"/>
    <col min="13833" max="13833" width="6.7109375" style="188" bestFit="1" customWidth="1"/>
    <col min="13834" max="13834" width="4.7109375" style="188" bestFit="1" customWidth="1"/>
    <col min="13835" max="13835" width="5.140625" style="188" bestFit="1" customWidth="1"/>
    <col min="13836" max="13836" width="5.7109375" style="188" bestFit="1" customWidth="1"/>
    <col min="13837" max="13837" width="5.28515625" style="188" bestFit="1" customWidth="1"/>
    <col min="13838" max="13838" width="10.42578125" style="188" bestFit="1" customWidth="1"/>
    <col min="13839" max="13839" width="15.42578125" style="188" bestFit="1" customWidth="1"/>
    <col min="13840" max="13840" width="12.85546875" style="188" bestFit="1" customWidth="1"/>
    <col min="13841" max="13841" width="10.140625" style="188" bestFit="1" customWidth="1"/>
    <col min="13842" max="14080" width="9.140625" style="188"/>
    <col min="14081" max="14081" width="5.7109375" style="188" customWidth="1"/>
    <col min="14082" max="14082" width="45.7109375" style="188" customWidth="1"/>
    <col min="14083" max="14084" width="5.7109375" style="188" customWidth="1"/>
    <col min="14085" max="14085" width="12.7109375" style="188" customWidth="1"/>
    <col min="14086" max="14086" width="17.7109375" style="188" customWidth="1"/>
    <col min="14087" max="14087" width="15.7109375" style="188" customWidth="1"/>
    <col min="14088" max="14088" width="20.7109375" style="188" customWidth="1"/>
    <col min="14089" max="14089" width="6.7109375" style="188" bestFit="1" customWidth="1"/>
    <col min="14090" max="14090" width="4.7109375" style="188" bestFit="1" customWidth="1"/>
    <col min="14091" max="14091" width="5.140625" style="188" bestFit="1" customWidth="1"/>
    <col min="14092" max="14092" width="5.7109375" style="188" bestFit="1" customWidth="1"/>
    <col min="14093" max="14093" width="5.28515625" style="188" bestFit="1" customWidth="1"/>
    <col min="14094" max="14094" width="10.42578125" style="188" bestFit="1" customWidth="1"/>
    <col min="14095" max="14095" width="15.42578125" style="188" bestFit="1" customWidth="1"/>
    <col min="14096" max="14096" width="12.85546875" style="188" bestFit="1" customWidth="1"/>
    <col min="14097" max="14097" width="10.140625" style="188" bestFit="1" customWidth="1"/>
    <col min="14098" max="14336" width="9.140625" style="188"/>
    <col min="14337" max="14337" width="5.7109375" style="188" customWidth="1"/>
    <col min="14338" max="14338" width="45.7109375" style="188" customWidth="1"/>
    <col min="14339" max="14340" width="5.7109375" style="188" customWidth="1"/>
    <col min="14341" max="14341" width="12.7109375" style="188" customWidth="1"/>
    <col min="14342" max="14342" width="17.7109375" style="188" customWidth="1"/>
    <col min="14343" max="14343" width="15.7109375" style="188" customWidth="1"/>
    <col min="14344" max="14344" width="20.7109375" style="188" customWidth="1"/>
    <col min="14345" max="14345" width="6.7109375" style="188" bestFit="1" customWidth="1"/>
    <col min="14346" max="14346" width="4.7109375" style="188" bestFit="1" customWidth="1"/>
    <col min="14347" max="14347" width="5.140625" style="188" bestFit="1" customWidth="1"/>
    <col min="14348" max="14348" width="5.7109375" style="188" bestFit="1" customWidth="1"/>
    <col min="14349" max="14349" width="5.28515625" style="188" bestFit="1" customWidth="1"/>
    <col min="14350" max="14350" width="10.42578125" style="188" bestFit="1" customWidth="1"/>
    <col min="14351" max="14351" width="15.42578125" style="188" bestFit="1" customWidth="1"/>
    <col min="14352" max="14352" width="12.85546875" style="188" bestFit="1" customWidth="1"/>
    <col min="14353" max="14353" width="10.140625" style="188" bestFit="1" customWidth="1"/>
    <col min="14354" max="14592" width="9.140625" style="188"/>
    <col min="14593" max="14593" width="5.7109375" style="188" customWidth="1"/>
    <col min="14594" max="14594" width="45.7109375" style="188" customWidth="1"/>
    <col min="14595" max="14596" width="5.7109375" style="188" customWidth="1"/>
    <col min="14597" max="14597" width="12.7109375" style="188" customWidth="1"/>
    <col min="14598" max="14598" width="17.7109375" style="188" customWidth="1"/>
    <col min="14599" max="14599" width="15.7109375" style="188" customWidth="1"/>
    <col min="14600" max="14600" width="20.7109375" style="188" customWidth="1"/>
    <col min="14601" max="14601" width="6.7109375" style="188" bestFit="1" customWidth="1"/>
    <col min="14602" max="14602" width="4.7109375" style="188" bestFit="1" customWidth="1"/>
    <col min="14603" max="14603" width="5.140625" style="188" bestFit="1" customWidth="1"/>
    <col min="14604" max="14604" width="5.7109375" style="188" bestFit="1" customWidth="1"/>
    <col min="14605" max="14605" width="5.28515625" style="188" bestFit="1" customWidth="1"/>
    <col min="14606" max="14606" width="10.42578125" style="188" bestFit="1" customWidth="1"/>
    <col min="14607" max="14607" width="15.42578125" style="188" bestFit="1" customWidth="1"/>
    <col min="14608" max="14608" width="12.85546875" style="188" bestFit="1" customWidth="1"/>
    <col min="14609" max="14609" width="10.140625" style="188" bestFit="1" customWidth="1"/>
    <col min="14610" max="14848" width="9.140625" style="188"/>
    <col min="14849" max="14849" width="5.7109375" style="188" customWidth="1"/>
    <col min="14850" max="14850" width="45.7109375" style="188" customWidth="1"/>
    <col min="14851" max="14852" width="5.7109375" style="188" customWidth="1"/>
    <col min="14853" max="14853" width="12.7109375" style="188" customWidth="1"/>
    <col min="14854" max="14854" width="17.7109375" style="188" customWidth="1"/>
    <col min="14855" max="14855" width="15.7109375" style="188" customWidth="1"/>
    <col min="14856" max="14856" width="20.7109375" style="188" customWidth="1"/>
    <col min="14857" max="14857" width="6.7109375" style="188" bestFit="1" customWidth="1"/>
    <col min="14858" max="14858" width="4.7109375" style="188" bestFit="1" customWidth="1"/>
    <col min="14859" max="14859" width="5.140625" style="188" bestFit="1" customWidth="1"/>
    <col min="14860" max="14860" width="5.7109375" style="188" bestFit="1" customWidth="1"/>
    <col min="14861" max="14861" width="5.28515625" style="188" bestFit="1" customWidth="1"/>
    <col min="14862" max="14862" width="10.42578125" style="188" bestFit="1" customWidth="1"/>
    <col min="14863" max="14863" width="15.42578125" style="188" bestFit="1" customWidth="1"/>
    <col min="14864" max="14864" width="12.85546875" style="188" bestFit="1" customWidth="1"/>
    <col min="14865" max="14865" width="10.140625" style="188" bestFit="1" customWidth="1"/>
    <col min="14866" max="15104" width="9.140625" style="188"/>
    <col min="15105" max="15105" width="5.7109375" style="188" customWidth="1"/>
    <col min="15106" max="15106" width="45.7109375" style="188" customWidth="1"/>
    <col min="15107" max="15108" width="5.7109375" style="188" customWidth="1"/>
    <col min="15109" max="15109" width="12.7109375" style="188" customWidth="1"/>
    <col min="15110" max="15110" width="17.7109375" style="188" customWidth="1"/>
    <col min="15111" max="15111" width="15.7109375" style="188" customWidth="1"/>
    <col min="15112" max="15112" width="20.7109375" style="188" customWidth="1"/>
    <col min="15113" max="15113" width="6.7109375" style="188" bestFit="1" customWidth="1"/>
    <col min="15114" max="15114" width="4.7109375" style="188" bestFit="1" customWidth="1"/>
    <col min="15115" max="15115" width="5.140625" style="188" bestFit="1" customWidth="1"/>
    <col min="15116" max="15116" width="5.7109375" style="188" bestFit="1" customWidth="1"/>
    <col min="15117" max="15117" width="5.28515625" style="188" bestFit="1" customWidth="1"/>
    <col min="15118" max="15118" width="10.42578125" style="188" bestFit="1" customWidth="1"/>
    <col min="15119" max="15119" width="15.42578125" style="188" bestFit="1" customWidth="1"/>
    <col min="15120" max="15120" width="12.85546875" style="188" bestFit="1" customWidth="1"/>
    <col min="15121" max="15121" width="10.140625" style="188" bestFit="1" customWidth="1"/>
    <col min="15122" max="15360" width="9.140625" style="188"/>
    <col min="15361" max="15361" width="5.7109375" style="188" customWidth="1"/>
    <col min="15362" max="15362" width="45.7109375" style="188" customWidth="1"/>
    <col min="15363" max="15364" width="5.7109375" style="188" customWidth="1"/>
    <col min="15365" max="15365" width="12.7109375" style="188" customWidth="1"/>
    <col min="15366" max="15366" width="17.7109375" style="188" customWidth="1"/>
    <col min="15367" max="15367" width="15.7109375" style="188" customWidth="1"/>
    <col min="15368" max="15368" width="20.7109375" style="188" customWidth="1"/>
    <col min="15369" max="15369" width="6.7109375" style="188" bestFit="1" customWidth="1"/>
    <col min="15370" max="15370" width="4.7109375" style="188" bestFit="1" customWidth="1"/>
    <col min="15371" max="15371" width="5.140625" style="188" bestFit="1" customWidth="1"/>
    <col min="15372" max="15372" width="5.7109375" style="188" bestFit="1" customWidth="1"/>
    <col min="15373" max="15373" width="5.28515625" style="188" bestFit="1" customWidth="1"/>
    <col min="15374" max="15374" width="10.42578125" style="188" bestFit="1" customWidth="1"/>
    <col min="15375" max="15375" width="15.42578125" style="188" bestFit="1" customWidth="1"/>
    <col min="15376" max="15376" width="12.85546875" style="188" bestFit="1" customWidth="1"/>
    <col min="15377" max="15377" width="10.140625" style="188" bestFit="1" customWidth="1"/>
    <col min="15378" max="15616" width="9.140625" style="188"/>
    <col min="15617" max="15617" width="5.7109375" style="188" customWidth="1"/>
    <col min="15618" max="15618" width="45.7109375" style="188" customWidth="1"/>
    <col min="15619" max="15620" width="5.7109375" style="188" customWidth="1"/>
    <col min="15621" max="15621" width="12.7109375" style="188" customWidth="1"/>
    <col min="15622" max="15622" width="17.7109375" style="188" customWidth="1"/>
    <col min="15623" max="15623" width="15.7109375" style="188" customWidth="1"/>
    <col min="15624" max="15624" width="20.7109375" style="188" customWidth="1"/>
    <col min="15625" max="15625" width="6.7109375" style="188" bestFit="1" customWidth="1"/>
    <col min="15626" max="15626" width="4.7109375" style="188" bestFit="1" customWidth="1"/>
    <col min="15627" max="15627" width="5.140625" style="188" bestFit="1" customWidth="1"/>
    <col min="15628" max="15628" width="5.7109375" style="188" bestFit="1" customWidth="1"/>
    <col min="15629" max="15629" width="5.28515625" style="188" bestFit="1" customWidth="1"/>
    <col min="15630" max="15630" width="10.42578125" style="188" bestFit="1" customWidth="1"/>
    <col min="15631" max="15631" width="15.42578125" style="188" bestFit="1" customWidth="1"/>
    <col min="15632" max="15632" width="12.85546875" style="188" bestFit="1" customWidth="1"/>
    <col min="15633" max="15633" width="10.140625" style="188" bestFit="1" customWidth="1"/>
    <col min="15634" max="15872" width="9.140625" style="188"/>
    <col min="15873" max="15873" width="5.7109375" style="188" customWidth="1"/>
    <col min="15874" max="15874" width="45.7109375" style="188" customWidth="1"/>
    <col min="15875" max="15876" width="5.7109375" style="188" customWidth="1"/>
    <col min="15877" max="15877" width="12.7109375" style="188" customWidth="1"/>
    <col min="15878" max="15878" width="17.7109375" style="188" customWidth="1"/>
    <col min="15879" max="15879" width="15.7109375" style="188" customWidth="1"/>
    <col min="15880" max="15880" width="20.7109375" style="188" customWidth="1"/>
    <col min="15881" max="15881" width="6.7109375" style="188" bestFit="1" customWidth="1"/>
    <col min="15882" max="15882" width="4.7109375" style="188" bestFit="1" customWidth="1"/>
    <col min="15883" max="15883" width="5.140625" style="188" bestFit="1" customWidth="1"/>
    <col min="15884" max="15884" width="5.7109375" style="188" bestFit="1" customWidth="1"/>
    <col min="15885" max="15885" width="5.28515625" style="188" bestFit="1" customWidth="1"/>
    <col min="15886" max="15886" width="10.42578125" style="188" bestFit="1" customWidth="1"/>
    <col min="15887" max="15887" width="15.42578125" style="188" bestFit="1" customWidth="1"/>
    <col min="15888" max="15888" width="12.85546875" style="188" bestFit="1" customWidth="1"/>
    <col min="15889" max="15889" width="10.140625" style="188" bestFit="1" customWidth="1"/>
    <col min="15890" max="16128" width="9.140625" style="188"/>
    <col min="16129" max="16129" width="5.7109375" style="188" customWidth="1"/>
    <col min="16130" max="16130" width="45.7109375" style="188" customWidth="1"/>
    <col min="16131" max="16132" width="5.7109375" style="188" customWidth="1"/>
    <col min="16133" max="16133" width="12.7109375" style="188" customWidth="1"/>
    <col min="16134" max="16134" width="17.7109375" style="188" customWidth="1"/>
    <col min="16135" max="16135" width="15.7109375" style="188" customWidth="1"/>
    <col min="16136" max="16136" width="20.7109375" style="188" customWidth="1"/>
    <col min="16137" max="16137" width="6.7109375" style="188" bestFit="1" customWidth="1"/>
    <col min="16138" max="16138" width="4.7109375" style="188" bestFit="1" customWidth="1"/>
    <col min="16139" max="16139" width="5.140625" style="188" bestFit="1" customWidth="1"/>
    <col min="16140" max="16140" width="5.7109375" style="188" bestFit="1" customWidth="1"/>
    <col min="16141" max="16141" width="5.28515625" style="188" bestFit="1" customWidth="1"/>
    <col min="16142" max="16142" width="10.42578125" style="188" bestFit="1" customWidth="1"/>
    <col min="16143" max="16143" width="15.42578125" style="188" bestFit="1" customWidth="1"/>
    <col min="16144" max="16144" width="12.85546875" style="188" bestFit="1" customWidth="1"/>
    <col min="16145" max="16145" width="10.140625" style="188" bestFit="1" customWidth="1"/>
    <col min="16146" max="16384" width="9.140625" style="188"/>
  </cols>
  <sheetData>
    <row r="1" spans="1:17" ht="14.25">
      <c r="E1" s="185"/>
      <c r="F1" s="193"/>
      <c r="G1" s="189"/>
      <c r="H1" s="246"/>
      <c r="I1" s="247"/>
      <c r="J1" s="248"/>
      <c r="K1" s="248"/>
      <c r="L1" s="248"/>
      <c r="M1" s="248"/>
      <c r="N1" s="249"/>
      <c r="O1" s="250"/>
      <c r="P1" s="251"/>
      <c r="Q1" s="251"/>
    </row>
    <row r="2" spans="1:17" s="161" customFormat="1" ht="15">
      <c r="A2" s="130" t="s">
        <v>204</v>
      </c>
      <c r="B2" s="194" t="s">
        <v>205</v>
      </c>
      <c r="E2" s="196"/>
      <c r="F2" s="193"/>
      <c r="G2" s="208"/>
      <c r="H2" s="251"/>
      <c r="I2" s="251"/>
      <c r="J2" s="251"/>
      <c r="K2" s="251"/>
      <c r="L2" s="251"/>
      <c r="M2" s="251"/>
      <c r="N2" s="251"/>
      <c r="O2" s="251"/>
      <c r="P2" s="251"/>
      <c r="Q2" s="251"/>
    </row>
    <row r="3" spans="1:17" s="197" customFormat="1" ht="15.75">
      <c r="A3" s="198"/>
      <c r="B3" s="195"/>
      <c r="C3" s="195"/>
      <c r="D3" s="195"/>
      <c r="E3" s="189"/>
      <c r="F3" s="193"/>
      <c r="G3" s="189"/>
      <c r="H3" s="246"/>
      <c r="I3" s="247"/>
      <c r="J3" s="248"/>
      <c r="K3" s="248"/>
      <c r="L3" s="248"/>
      <c r="M3" s="248"/>
      <c r="N3" s="249"/>
      <c r="O3" s="250"/>
      <c r="P3" s="251"/>
      <c r="Q3" s="251"/>
    </row>
    <row r="4" spans="1:17" s="201" customFormat="1" ht="14.25">
      <c r="A4" s="199" t="s">
        <v>210</v>
      </c>
      <c r="B4" s="199" t="s">
        <v>211</v>
      </c>
      <c r="C4" s="199" t="s">
        <v>290</v>
      </c>
      <c r="D4" s="199" t="s">
        <v>213</v>
      </c>
      <c r="E4" s="200" t="s">
        <v>214</v>
      </c>
      <c r="F4" s="200" t="s">
        <v>215</v>
      </c>
    </row>
    <row r="5" spans="1:17" s="201" customFormat="1" ht="14.25">
      <c r="A5" s="252"/>
      <c r="B5" s="252"/>
      <c r="C5" s="252"/>
      <c r="D5" s="252"/>
      <c r="E5" s="253"/>
      <c r="F5" s="253"/>
    </row>
    <row r="6" spans="1:17" s="197" customFormat="1" ht="105.75" customHeight="1">
      <c r="A6" s="198" t="s">
        <v>288</v>
      </c>
      <c r="B6" s="254" t="s">
        <v>312</v>
      </c>
      <c r="C6" s="195">
        <v>1</v>
      </c>
      <c r="D6" s="195" t="s">
        <v>2</v>
      </c>
      <c r="E6" s="215"/>
      <c r="F6" s="255">
        <f>C6*E6</f>
        <v>0</v>
      </c>
      <c r="G6" s="256"/>
      <c r="H6" s="251"/>
      <c r="I6" s="251"/>
      <c r="J6" s="257"/>
      <c r="K6" s="251"/>
      <c r="L6" s="257"/>
      <c r="M6" s="257"/>
      <c r="N6" s="258"/>
      <c r="O6" s="259"/>
      <c r="P6" s="259"/>
      <c r="Q6" s="259"/>
    </row>
    <row r="7" spans="1:17" s="197" customFormat="1" ht="15.75">
      <c r="A7" s="198"/>
      <c r="B7" s="195"/>
      <c r="E7" s="215"/>
      <c r="F7" s="219"/>
      <c r="G7" s="256"/>
      <c r="H7" s="251"/>
      <c r="I7" s="251"/>
      <c r="J7" s="257"/>
      <c r="K7" s="251"/>
      <c r="L7" s="257"/>
      <c r="M7" s="257"/>
      <c r="N7" s="258"/>
      <c r="O7" s="259"/>
      <c r="P7" s="259"/>
      <c r="Q7" s="259"/>
    </row>
    <row r="8" spans="1:17" s="197" customFormat="1" ht="39">
      <c r="A8" s="198" t="s">
        <v>288</v>
      </c>
      <c r="B8" s="207" t="s">
        <v>313</v>
      </c>
      <c r="C8" s="195">
        <v>1</v>
      </c>
      <c r="D8" s="195" t="s">
        <v>2</v>
      </c>
      <c r="E8" s="215"/>
      <c r="F8" s="255">
        <f t="shared" ref="F8:F10" si="0">C8*E8</f>
        <v>0</v>
      </c>
      <c r="G8" s="256"/>
      <c r="H8" s="251"/>
      <c r="I8" s="251"/>
      <c r="J8" s="257"/>
      <c r="K8" s="251"/>
      <c r="L8" s="257"/>
      <c r="M8" s="257"/>
      <c r="N8" s="258"/>
      <c r="O8" s="259"/>
      <c r="P8" s="259"/>
      <c r="Q8" s="259"/>
    </row>
    <row r="9" spans="1:17" s="197" customFormat="1" ht="15.75">
      <c r="A9" s="198"/>
      <c r="B9" s="207"/>
      <c r="C9" s="195"/>
      <c r="D9" s="195"/>
      <c r="E9" s="215"/>
      <c r="F9" s="219"/>
      <c r="G9" s="256"/>
      <c r="H9" s="251"/>
      <c r="I9" s="251"/>
      <c r="J9" s="257"/>
      <c r="K9" s="251"/>
      <c r="L9" s="257"/>
      <c r="M9" s="257"/>
      <c r="N9" s="258"/>
      <c r="O9" s="259"/>
      <c r="P9" s="259"/>
      <c r="Q9" s="259"/>
    </row>
    <row r="10" spans="1:17" s="197" customFormat="1" ht="26.25">
      <c r="A10" s="198" t="s">
        <v>288</v>
      </c>
      <c r="B10" s="207" t="s">
        <v>314</v>
      </c>
      <c r="C10" s="195">
        <v>1</v>
      </c>
      <c r="D10" s="195" t="s">
        <v>2</v>
      </c>
      <c r="E10" s="215"/>
      <c r="F10" s="255">
        <f t="shared" si="0"/>
        <v>0</v>
      </c>
      <c r="G10" s="256"/>
      <c r="H10" s="251"/>
      <c r="I10" s="251"/>
      <c r="J10" s="257"/>
      <c r="K10" s="251"/>
      <c r="L10" s="257"/>
      <c r="M10" s="257"/>
      <c r="N10" s="258"/>
      <c r="O10" s="259"/>
      <c r="P10" s="259"/>
      <c r="Q10" s="259"/>
    </row>
    <row r="11" spans="1:17" s="197" customFormat="1" ht="15.75">
      <c r="A11" s="198"/>
      <c r="B11" s="207"/>
      <c r="C11" s="195"/>
      <c r="D11" s="195"/>
      <c r="E11" s="215"/>
      <c r="F11" s="255"/>
      <c r="G11" s="256"/>
      <c r="H11" s="251"/>
      <c r="I11" s="251"/>
      <c r="J11" s="257"/>
      <c r="K11" s="251"/>
      <c r="L11" s="257"/>
      <c r="M11" s="257"/>
      <c r="N11" s="258"/>
      <c r="O11" s="259"/>
      <c r="P11" s="259"/>
      <c r="Q11" s="259"/>
    </row>
    <row r="12" spans="1:17" s="197" customFormat="1" ht="15.75">
      <c r="A12" s="198"/>
      <c r="B12" s="207"/>
      <c r="C12" s="195"/>
      <c r="D12" s="195"/>
      <c r="E12" s="215"/>
      <c r="F12" s="255"/>
      <c r="G12" s="256"/>
      <c r="H12" s="251"/>
      <c r="I12" s="251"/>
      <c r="J12" s="257"/>
      <c r="K12" s="251"/>
      <c r="L12" s="257"/>
      <c r="M12" s="257"/>
      <c r="N12" s="258"/>
      <c r="O12" s="259"/>
      <c r="P12" s="259"/>
      <c r="Q12" s="259"/>
    </row>
    <row r="13" spans="1:17" s="197" customFormat="1" ht="15.75">
      <c r="A13" s="198"/>
      <c r="B13" s="207"/>
      <c r="C13" s="195"/>
      <c r="D13" s="195"/>
      <c r="E13" s="215"/>
      <c r="F13" s="219"/>
      <c r="G13" s="256"/>
      <c r="H13" s="251"/>
      <c r="I13" s="251"/>
      <c r="J13" s="257"/>
      <c r="K13" s="251"/>
      <c r="L13" s="257"/>
      <c r="M13" s="257"/>
      <c r="N13" s="258"/>
      <c r="O13" s="259"/>
      <c r="P13" s="259"/>
      <c r="Q13" s="259"/>
    </row>
    <row r="14" spans="1:17" s="197" customFormat="1" ht="26.25">
      <c r="A14" s="198" t="s">
        <v>288</v>
      </c>
      <c r="B14" s="207" t="s">
        <v>315</v>
      </c>
      <c r="C14" s="195"/>
      <c r="D14" s="195"/>
      <c r="E14" s="215"/>
      <c r="F14" s="255"/>
      <c r="G14" s="256"/>
      <c r="H14" s="251"/>
      <c r="I14" s="251"/>
      <c r="J14" s="257"/>
      <c r="K14" s="251"/>
      <c r="L14" s="257"/>
      <c r="M14" s="257"/>
      <c r="N14" s="258"/>
      <c r="O14" s="259"/>
      <c r="P14" s="259"/>
      <c r="Q14" s="259"/>
    </row>
    <row r="15" spans="1:17" s="197" customFormat="1" ht="16.5" thickBot="1">
      <c r="A15" s="198"/>
      <c r="B15" s="207"/>
      <c r="C15" s="195"/>
      <c r="D15" s="195"/>
      <c r="E15" s="215" t="str">
        <f>IF(AND(ISNUMBER($G15),ISNUMBER($H15)),ROUND(($G15*$L15/(1-$I15)+$H15*#REF!*$I$1)*#REF!*#REF!*$J15,0)," ")</f>
        <v xml:space="preserve"> </v>
      </c>
      <c r="F15" s="219"/>
      <c r="G15" s="251"/>
      <c r="H15" s="251"/>
      <c r="I15" s="257"/>
      <c r="J15" s="251"/>
      <c r="K15" s="257"/>
      <c r="L15" s="257"/>
      <c r="M15" s="258"/>
      <c r="N15" s="259"/>
      <c r="O15" s="259"/>
      <c r="P15" s="259"/>
    </row>
    <row r="16" spans="1:17" s="197" customFormat="1" ht="5.0999999999999996" customHeight="1" thickTop="1" thickBot="1">
      <c r="A16" s="260"/>
      <c r="B16" s="261"/>
      <c r="C16" s="261"/>
      <c r="D16" s="261"/>
      <c r="E16" s="261"/>
      <c r="F16" s="262"/>
      <c r="G16" s="251"/>
      <c r="H16" s="251"/>
      <c r="I16" s="257"/>
      <c r="J16" s="251"/>
      <c r="K16" s="257"/>
      <c r="L16" s="257"/>
      <c r="M16" s="258"/>
      <c r="N16" s="259"/>
      <c r="O16" s="259"/>
      <c r="P16" s="259"/>
    </row>
    <row r="17" spans="1:17" s="269" customFormat="1" ht="31.5" thickTop="1" thickBot="1">
      <c r="A17" s="263"/>
      <c r="B17" s="264" t="s">
        <v>316</v>
      </c>
      <c r="C17" s="265"/>
      <c r="D17" s="265"/>
      <c r="E17" s="265" t="str">
        <f>IF(AND(ISNUMBER($G17),ISNUMBER($H17)),ROUND(($G17*$L17/(1-$I17)+$H17*#REF!*$I$1)*#REF!*#REF!*$J17,0)," ")</f>
        <v xml:space="preserve"> </v>
      </c>
      <c r="F17" s="266">
        <f>SUM(F6:F14)</f>
        <v>0</v>
      </c>
      <c r="G17" s="189"/>
      <c r="H17" s="189"/>
      <c r="I17" s="267"/>
      <c r="J17" s="189"/>
      <c r="K17" s="267"/>
      <c r="L17" s="267"/>
      <c r="M17" s="268"/>
      <c r="N17" s="268"/>
      <c r="O17" s="268"/>
      <c r="P17" s="268"/>
    </row>
    <row r="18" spans="1:17" s="197" customFormat="1" ht="5.0999999999999996" customHeight="1" thickTop="1" thickBot="1">
      <c r="A18" s="270"/>
      <c r="B18" s="271"/>
      <c r="C18" s="271"/>
      <c r="D18" s="271"/>
      <c r="E18" s="271" t="str">
        <f>IF(AND(ISNUMBER($G18),ISNUMBER($H18)),ROUND(($G18*$L18/(1-$I18)+$H18*#REF!*$I$1)*#REF!*#REF!*$J18,0)," ")</f>
        <v xml:space="preserve"> </v>
      </c>
      <c r="F18" s="272"/>
      <c r="G18" s="251"/>
      <c r="H18" s="251"/>
      <c r="I18" s="257"/>
      <c r="J18" s="251"/>
      <c r="K18" s="257"/>
      <c r="L18" s="257"/>
      <c r="M18" s="258"/>
      <c r="N18" s="259"/>
      <c r="O18" s="259"/>
      <c r="P18" s="259"/>
    </row>
    <row r="19" spans="1:17" ht="13.5" thickTop="1">
      <c r="B19" s="273"/>
      <c r="E19" s="215" t="str">
        <f>IF(AND(ISNUMBER($G19),ISNUMBER($H19)),ROUND(($G19*$L19/(1-$I19)+$H19*#REF!*$I$1)*#REF!*#REF!*$J19,0)," ")</f>
        <v xml:space="preserve"> </v>
      </c>
      <c r="F19" s="219"/>
      <c r="G19" s="251"/>
      <c r="H19" s="251"/>
      <c r="I19" s="257"/>
      <c r="J19" s="251"/>
      <c r="K19" s="257"/>
      <c r="L19" s="257"/>
      <c r="M19" s="258"/>
      <c r="N19" s="259"/>
      <c r="O19" s="259"/>
      <c r="P19" s="259"/>
      <c r="Q19" s="188"/>
    </row>
  </sheetData>
  <pageMargins left="0.78740157480314965" right="0.74803149606299213" top="0.59055118110236227" bottom="0.59055118110236227" header="0" footer="0"/>
  <pageSetup paperSize="9" scale="92" orientation="portrait" r:id="rId1"/>
  <headerFooter alignWithMargins="0">
    <oddFooter>Stran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183E7-A40F-462C-A69D-93B391DC95A5}">
  <sheetPr>
    <tabColor rgb="FF00B0F0"/>
  </sheetPr>
  <dimension ref="A1:F22"/>
  <sheetViews>
    <sheetView showZeros="0" view="pageBreakPreview" zoomScale="70" zoomScaleNormal="70" zoomScaleSheetLayoutView="70" workbookViewId="0">
      <selection activeCell="I93" sqref="I93"/>
    </sheetView>
  </sheetViews>
  <sheetFormatPr defaultRowHeight="15"/>
  <cols>
    <col min="1" max="1" width="7" style="284" customWidth="1"/>
    <col min="2" max="2" width="53" style="281" customWidth="1"/>
    <col min="3" max="3" width="9.140625" style="286"/>
    <col min="4" max="4" width="10.28515625" style="287" customWidth="1"/>
    <col min="5" max="6" width="18.42578125" style="288" customWidth="1"/>
    <col min="7" max="8" width="9.140625" style="281" customWidth="1"/>
    <col min="9" max="253" width="9.140625" style="281"/>
    <col min="254" max="254" width="7" style="281" customWidth="1"/>
    <col min="255" max="255" width="53" style="281" customWidth="1"/>
    <col min="256" max="256" width="9.140625" style="281"/>
    <col min="257" max="257" width="10.28515625" style="281" customWidth="1"/>
    <col min="258" max="259" width="18.42578125" style="281" customWidth="1"/>
    <col min="260" max="262" width="9.140625" style="281" customWidth="1"/>
    <col min="263" max="509" width="9.140625" style="281"/>
    <col min="510" max="510" width="7" style="281" customWidth="1"/>
    <col min="511" max="511" width="53" style="281" customWidth="1"/>
    <col min="512" max="512" width="9.140625" style="281"/>
    <col min="513" max="513" width="10.28515625" style="281" customWidth="1"/>
    <col min="514" max="515" width="18.42578125" style="281" customWidth="1"/>
    <col min="516" max="518" width="9.140625" style="281" customWidth="1"/>
    <col min="519" max="765" width="9.140625" style="281"/>
    <col min="766" max="766" width="7" style="281" customWidth="1"/>
    <col min="767" max="767" width="53" style="281" customWidth="1"/>
    <col min="768" max="768" width="9.140625" style="281"/>
    <col min="769" max="769" width="10.28515625" style="281" customWidth="1"/>
    <col min="770" max="771" width="18.42578125" style="281" customWidth="1"/>
    <col min="772" max="774" width="9.140625" style="281" customWidth="1"/>
    <col min="775" max="1021" width="9.140625" style="281"/>
    <col min="1022" max="1022" width="7" style="281" customWidth="1"/>
    <col min="1023" max="1023" width="53" style="281" customWidth="1"/>
    <col min="1024" max="1024" width="9.140625" style="281"/>
    <col min="1025" max="1025" width="10.28515625" style="281" customWidth="1"/>
    <col min="1026" max="1027" width="18.42578125" style="281" customWidth="1"/>
    <col min="1028" max="1030" width="9.140625" style="281" customWidth="1"/>
    <col min="1031" max="1277" width="9.140625" style="281"/>
    <col min="1278" max="1278" width="7" style="281" customWidth="1"/>
    <col min="1279" max="1279" width="53" style="281" customWidth="1"/>
    <col min="1280" max="1280" width="9.140625" style="281"/>
    <col min="1281" max="1281" width="10.28515625" style="281" customWidth="1"/>
    <col min="1282" max="1283" width="18.42578125" style="281" customWidth="1"/>
    <col min="1284" max="1286" width="9.140625" style="281" customWidth="1"/>
    <col min="1287" max="1533" width="9.140625" style="281"/>
    <col min="1534" max="1534" width="7" style="281" customWidth="1"/>
    <col min="1535" max="1535" width="53" style="281" customWidth="1"/>
    <col min="1536" max="1536" width="9.140625" style="281"/>
    <col min="1537" max="1537" width="10.28515625" style="281" customWidth="1"/>
    <col min="1538" max="1539" width="18.42578125" style="281" customWidth="1"/>
    <col min="1540" max="1542" width="9.140625" style="281" customWidth="1"/>
    <col min="1543" max="1789" width="9.140625" style="281"/>
    <col min="1790" max="1790" width="7" style="281" customWidth="1"/>
    <col min="1791" max="1791" width="53" style="281" customWidth="1"/>
    <col min="1792" max="1792" width="9.140625" style="281"/>
    <col min="1793" max="1793" width="10.28515625" style="281" customWidth="1"/>
    <col min="1794" max="1795" width="18.42578125" style="281" customWidth="1"/>
    <col min="1796" max="1798" width="9.140625" style="281" customWidth="1"/>
    <col min="1799" max="2045" width="9.140625" style="281"/>
    <col min="2046" max="2046" width="7" style="281" customWidth="1"/>
    <col min="2047" max="2047" width="53" style="281" customWidth="1"/>
    <col min="2048" max="2048" width="9.140625" style="281"/>
    <col min="2049" max="2049" width="10.28515625" style="281" customWidth="1"/>
    <col min="2050" max="2051" width="18.42578125" style="281" customWidth="1"/>
    <col min="2052" max="2054" width="9.140625" style="281" customWidth="1"/>
    <col min="2055" max="2301" width="9.140625" style="281"/>
    <col min="2302" max="2302" width="7" style="281" customWidth="1"/>
    <col min="2303" max="2303" width="53" style="281" customWidth="1"/>
    <col min="2304" max="2304" width="9.140625" style="281"/>
    <col min="2305" max="2305" width="10.28515625" style="281" customWidth="1"/>
    <col min="2306" max="2307" width="18.42578125" style="281" customWidth="1"/>
    <col min="2308" max="2310" width="9.140625" style="281" customWidth="1"/>
    <col min="2311" max="2557" width="9.140625" style="281"/>
    <col min="2558" max="2558" width="7" style="281" customWidth="1"/>
    <col min="2559" max="2559" width="53" style="281" customWidth="1"/>
    <col min="2560" max="2560" width="9.140625" style="281"/>
    <col min="2561" max="2561" width="10.28515625" style="281" customWidth="1"/>
    <col min="2562" max="2563" width="18.42578125" style="281" customWidth="1"/>
    <col min="2564" max="2566" width="9.140625" style="281" customWidth="1"/>
    <col min="2567" max="2813" width="9.140625" style="281"/>
    <col min="2814" max="2814" width="7" style="281" customWidth="1"/>
    <col min="2815" max="2815" width="53" style="281" customWidth="1"/>
    <col min="2816" max="2816" width="9.140625" style="281"/>
    <col min="2817" max="2817" width="10.28515625" style="281" customWidth="1"/>
    <col min="2818" max="2819" width="18.42578125" style="281" customWidth="1"/>
    <col min="2820" max="2822" width="9.140625" style="281" customWidth="1"/>
    <col min="2823" max="3069" width="9.140625" style="281"/>
    <col min="3070" max="3070" width="7" style="281" customWidth="1"/>
    <col min="3071" max="3071" width="53" style="281" customWidth="1"/>
    <col min="3072" max="3072" width="9.140625" style="281"/>
    <col min="3073" max="3073" width="10.28515625" style="281" customWidth="1"/>
    <col min="3074" max="3075" width="18.42578125" style="281" customWidth="1"/>
    <col min="3076" max="3078" width="9.140625" style="281" customWidth="1"/>
    <col min="3079" max="3325" width="9.140625" style="281"/>
    <col min="3326" max="3326" width="7" style="281" customWidth="1"/>
    <col min="3327" max="3327" width="53" style="281" customWidth="1"/>
    <col min="3328" max="3328" width="9.140625" style="281"/>
    <col min="3329" max="3329" width="10.28515625" style="281" customWidth="1"/>
    <col min="3330" max="3331" width="18.42578125" style="281" customWidth="1"/>
    <col min="3332" max="3334" width="9.140625" style="281" customWidth="1"/>
    <col min="3335" max="3581" width="9.140625" style="281"/>
    <col min="3582" max="3582" width="7" style="281" customWidth="1"/>
    <col min="3583" max="3583" width="53" style="281" customWidth="1"/>
    <col min="3584" max="3584" width="9.140625" style="281"/>
    <col min="3585" max="3585" width="10.28515625" style="281" customWidth="1"/>
    <col min="3586" max="3587" width="18.42578125" style="281" customWidth="1"/>
    <col min="3588" max="3590" width="9.140625" style="281" customWidth="1"/>
    <col min="3591" max="3837" width="9.140625" style="281"/>
    <col min="3838" max="3838" width="7" style="281" customWidth="1"/>
    <col min="3839" max="3839" width="53" style="281" customWidth="1"/>
    <col min="3840" max="3840" width="9.140625" style="281"/>
    <col min="3841" max="3841" width="10.28515625" style="281" customWidth="1"/>
    <col min="3842" max="3843" width="18.42578125" style="281" customWidth="1"/>
    <col min="3844" max="3846" width="9.140625" style="281" customWidth="1"/>
    <col min="3847" max="4093" width="9.140625" style="281"/>
    <col min="4094" max="4094" width="7" style="281" customWidth="1"/>
    <col min="4095" max="4095" width="53" style="281" customWidth="1"/>
    <col min="4096" max="4096" width="9.140625" style="281"/>
    <col min="4097" max="4097" width="10.28515625" style="281" customWidth="1"/>
    <col min="4098" max="4099" width="18.42578125" style="281" customWidth="1"/>
    <col min="4100" max="4102" width="9.140625" style="281" customWidth="1"/>
    <col min="4103" max="4349" width="9.140625" style="281"/>
    <col min="4350" max="4350" width="7" style="281" customWidth="1"/>
    <col min="4351" max="4351" width="53" style="281" customWidth="1"/>
    <col min="4352" max="4352" width="9.140625" style="281"/>
    <col min="4353" max="4353" width="10.28515625" style="281" customWidth="1"/>
    <col min="4354" max="4355" width="18.42578125" style="281" customWidth="1"/>
    <col min="4356" max="4358" width="9.140625" style="281" customWidth="1"/>
    <col min="4359" max="4605" width="9.140625" style="281"/>
    <col min="4606" max="4606" width="7" style="281" customWidth="1"/>
    <col min="4607" max="4607" width="53" style="281" customWidth="1"/>
    <col min="4608" max="4608" width="9.140625" style="281"/>
    <col min="4609" max="4609" width="10.28515625" style="281" customWidth="1"/>
    <col min="4610" max="4611" width="18.42578125" style="281" customWidth="1"/>
    <col min="4612" max="4614" width="9.140625" style="281" customWidth="1"/>
    <col min="4615" max="4861" width="9.140625" style="281"/>
    <col min="4862" max="4862" width="7" style="281" customWidth="1"/>
    <col min="4863" max="4863" width="53" style="281" customWidth="1"/>
    <col min="4864" max="4864" width="9.140625" style="281"/>
    <col min="4865" max="4865" width="10.28515625" style="281" customWidth="1"/>
    <col min="4866" max="4867" width="18.42578125" style="281" customWidth="1"/>
    <col min="4868" max="4870" width="9.140625" style="281" customWidth="1"/>
    <col min="4871" max="5117" width="9.140625" style="281"/>
    <col min="5118" max="5118" width="7" style="281" customWidth="1"/>
    <col min="5119" max="5119" width="53" style="281" customWidth="1"/>
    <col min="5120" max="5120" width="9.140625" style="281"/>
    <col min="5121" max="5121" width="10.28515625" style="281" customWidth="1"/>
    <col min="5122" max="5123" width="18.42578125" style="281" customWidth="1"/>
    <col min="5124" max="5126" width="9.140625" style="281" customWidth="1"/>
    <col min="5127" max="5373" width="9.140625" style="281"/>
    <col min="5374" max="5374" width="7" style="281" customWidth="1"/>
    <col min="5375" max="5375" width="53" style="281" customWidth="1"/>
    <col min="5376" max="5376" width="9.140625" style="281"/>
    <col min="5377" max="5377" width="10.28515625" style="281" customWidth="1"/>
    <col min="5378" max="5379" width="18.42578125" style="281" customWidth="1"/>
    <col min="5380" max="5382" width="9.140625" style="281" customWidth="1"/>
    <col min="5383" max="5629" width="9.140625" style="281"/>
    <col min="5630" max="5630" width="7" style="281" customWidth="1"/>
    <col min="5631" max="5631" width="53" style="281" customWidth="1"/>
    <col min="5632" max="5632" width="9.140625" style="281"/>
    <col min="5633" max="5633" width="10.28515625" style="281" customWidth="1"/>
    <col min="5634" max="5635" width="18.42578125" style="281" customWidth="1"/>
    <col min="5636" max="5638" width="9.140625" style="281" customWidth="1"/>
    <col min="5639" max="5885" width="9.140625" style="281"/>
    <col min="5886" max="5886" width="7" style="281" customWidth="1"/>
    <col min="5887" max="5887" width="53" style="281" customWidth="1"/>
    <col min="5888" max="5888" width="9.140625" style="281"/>
    <col min="5889" max="5889" width="10.28515625" style="281" customWidth="1"/>
    <col min="5890" max="5891" width="18.42578125" style="281" customWidth="1"/>
    <col min="5892" max="5894" width="9.140625" style="281" customWidth="1"/>
    <col min="5895" max="6141" width="9.140625" style="281"/>
    <col min="6142" max="6142" width="7" style="281" customWidth="1"/>
    <col min="6143" max="6143" width="53" style="281" customWidth="1"/>
    <col min="6144" max="6144" width="9.140625" style="281"/>
    <col min="6145" max="6145" width="10.28515625" style="281" customWidth="1"/>
    <col min="6146" max="6147" width="18.42578125" style="281" customWidth="1"/>
    <col min="6148" max="6150" width="9.140625" style="281" customWidth="1"/>
    <col min="6151" max="6397" width="9.140625" style="281"/>
    <col min="6398" max="6398" width="7" style="281" customWidth="1"/>
    <col min="6399" max="6399" width="53" style="281" customWidth="1"/>
    <col min="6400" max="6400" width="9.140625" style="281"/>
    <col min="6401" max="6401" width="10.28515625" style="281" customWidth="1"/>
    <col min="6402" max="6403" width="18.42578125" style="281" customWidth="1"/>
    <col min="6404" max="6406" width="9.140625" style="281" customWidth="1"/>
    <col min="6407" max="6653" width="9.140625" style="281"/>
    <col min="6654" max="6654" width="7" style="281" customWidth="1"/>
    <col min="6655" max="6655" width="53" style="281" customWidth="1"/>
    <col min="6656" max="6656" width="9.140625" style="281"/>
    <col min="6657" max="6657" width="10.28515625" style="281" customWidth="1"/>
    <col min="6658" max="6659" width="18.42578125" style="281" customWidth="1"/>
    <col min="6660" max="6662" width="9.140625" style="281" customWidth="1"/>
    <col min="6663" max="6909" width="9.140625" style="281"/>
    <col min="6910" max="6910" width="7" style="281" customWidth="1"/>
    <col min="6911" max="6911" width="53" style="281" customWidth="1"/>
    <col min="6912" max="6912" width="9.140625" style="281"/>
    <col min="6913" max="6913" width="10.28515625" style="281" customWidth="1"/>
    <col min="6914" max="6915" width="18.42578125" style="281" customWidth="1"/>
    <col min="6916" max="6918" width="9.140625" style="281" customWidth="1"/>
    <col min="6919" max="7165" width="9.140625" style="281"/>
    <col min="7166" max="7166" width="7" style="281" customWidth="1"/>
    <col min="7167" max="7167" width="53" style="281" customWidth="1"/>
    <col min="7168" max="7168" width="9.140625" style="281"/>
    <col min="7169" max="7169" width="10.28515625" style="281" customWidth="1"/>
    <col min="7170" max="7171" width="18.42578125" style="281" customWidth="1"/>
    <col min="7172" max="7174" width="9.140625" style="281" customWidth="1"/>
    <col min="7175" max="7421" width="9.140625" style="281"/>
    <col min="7422" max="7422" width="7" style="281" customWidth="1"/>
    <col min="7423" max="7423" width="53" style="281" customWidth="1"/>
    <col min="7424" max="7424" width="9.140625" style="281"/>
    <col min="7425" max="7425" width="10.28515625" style="281" customWidth="1"/>
    <col min="7426" max="7427" width="18.42578125" style="281" customWidth="1"/>
    <col min="7428" max="7430" width="9.140625" style="281" customWidth="1"/>
    <col min="7431" max="7677" width="9.140625" style="281"/>
    <col min="7678" max="7678" width="7" style="281" customWidth="1"/>
    <col min="7679" max="7679" width="53" style="281" customWidth="1"/>
    <col min="7680" max="7680" width="9.140625" style="281"/>
    <col min="7681" max="7681" width="10.28515625" style="281" customWidth="1"/>
    <col min="7682" max="7683" width="18.42578125" style="281" customWidth="1"/>
    <col min="7684" max="7686" width="9.140625" style="281" customWidth="1"/>
    <col min="7687" max="7933" width="9.140625" style="281"/>
    <col min="7934" max="7934" width="7" style="281" customWidth="1"/>
    <col min="7935" max="7935" width="53" style="281" customWidth="1"/>
    <col min="7936" max="7936" width="9.140625" style="281"/>
    <col min="7937" max="7937" width="10.28515625" style="281" customWidth="1"/>
    <col min="7938" max="7939" width="18.42578125" style="281" customWidth="1"/>
    <col min="7940" max="7942" width="9.140625" style="281" customWidth="1"/>
    <col min="7943" max="8189" width="9.140625" style="281"/>
    <col min="8190" max="8190" width="7" style="281" customWidth="1"/>
    <col min="8191" max="8191" width="53" style="281" customWidth="1"/>
    <col min="8192" max="8192" width="9.140625" style="281"/>
    <col min="8193" max="8193" width="10.28515625" style="281" customWidth="1"/>
    <col min="8194" max="8195" width="18.42578125" style="281" customWidth="1"/>
    <col min="8196" max="8198" width="9.140625" style="281" customWidth="1"/>
    <col min="8199" max="8445" width="9.140625" style="281"/>
    <col min="8446" max="8446" width="7" style="281" customWidth="1"/>
    <col min="8447" max="8447" width="53" style="281" customWidth="1"/>
    <col min="8448" max="8448" width="9.140625" style="281"/>
    <col min="8449" max="8449" width="10.28515625" style="281" customWidth="1"/>
    <col min="8450" max="8451" width="18.42578125" style="281" customWidth="1"/>
    <col min="8452" max="8454" width="9.140625" style="281" customWidth="1"/>
    <col min="8455" max="8701" width="9.140625" style="281"/>
    <col min="8702" max="8702" width="7" style="281" customWidth="1"/>
    <col min="8703" max="8703" width="53" style="281" customWidth="1"/>
    <col min="8704" max="8704" width="9.140625" style="281"/>
    <col min="8705" max="8705" width="10.28515625" style="281" customWidth="1"/>
    <col min="8706" max="8707" width="18.42578125" style="281" customWidth="1"/>
    <col min="8708" max="8710" width="9.140625" style="281" customWidth="1"/>
    <col min="8711" max="8957" width="9.140625" style="281"/>
    <col min="8958" max="8958" width="7" style="281" customWidth="1"/>
    <col min="8959" max="8959" width="53" style="281" customWidth="1"/>
    <col min="8960" max="8960" width="9.140625" style="281"/>
    <col min="8961" max="8961" width="10.28515625" style="281" customWidth="1"/>
    <col min="8962" max="8963" width="18.42578125" style="281" customWidth="1"/>
    <col min="8964" max="8966" width="9.140625" style="281" customWidth="1"/>
    <col min="8967" max="9213" width="9.140625" style="281"/>
    <col min="9214" max="9214" width="7" style="281" customWidth="1"/>
    <col min="9215" max="9215" width="53" style="281" customWidth="1"/>
    <col min="9216" max="9216" width="9.140625" style="281"/>
    <col min="9217" max="9217" width="10.28515625" style="281" customWidth="1"/>
    <col min="9218" max="9219" width="18.42578125" style="281" customWidth="1"/>
    <col min="9220" max="9222" width="9.140625" style="281" customWidth="1"/>
    <col min="9223" max="9469" width="9.140625" style="281"/>
    <col min="9470" max="9470" width="7" style="281" customWidth="1"/>
    <col min="9471" max="9471" width="53" style="281" customWidth="1"/>
    <col min="9472" max="9472" width="9.140625" style="281"/>
    <col min="9473" max="9473" width="10.28515625" style="281" customWidth="1"/>
    <col min="9474" max="9475" width="18.42578125" style="281" customWidth="1"/>
    <col min="9476" max="9478" width="9.140625" style="281" customWidth="1"/>
    <col min="9479" max="9725" width="9.140625" style="281"/>
    <col min="9726" max="9726" width="7" style="281" customWidth="1"/>
    <col min="9727" max="9727" width="53" style="281" customWidth="1"/>
    <col min="9728" max="9728" width="9.140625" style="281"/>
    <col min="9729" max="9729" width="10.28515625" style="281" customWidth="1"/>
    <col min="9730" max="9731" width="18.42578125" style="281" customWidth="1"/>
    <col min="9732" max="9734" width="9.140625" style="281" customWidth="1"/>
    <col min="9735" max="9981" width="9.140625" style="281"/>
    <col min="9982" max="9982" width="7" style="281" customWidth="1"/>
    <col min="9983" max="9983" width="53" style="281" customWidth="1"/>
    <col min="9984" max="9984" width="9.140625" style="281"/>
    <col min="9985" max="9985" width="10.28515625" style="281" customWidth="1"/>
    <col min="9986" max="9987" width="18.42578125" style="281" customWidth="1"/>
    <col min="9988" max="9990" width="9.140625" style="281" customWidth="1"/>
    <col min="9991" max="10237" width="9.140625" style="281"/>
    <col min="10238" max="10238" width="7" style="281" customWidth="1"/>
    <col min="10239" max="10239" width="53" style="281" customWidth="1"/>
    <col min="10240" max="10240" width="9.140625" style="281"/>
    <col min="10241" max="10241" width="10.28515625" style="281" customWidth="1"/>
    <col min="10242" max="10243" width="18.42578125" style="281" customWidth="1"/>
    <col min="10244" max="10246" width="9.140625" style="281" customWidth="1"/>
    <col min="10247" max="10493" width="9.140625" style="281"/>
    <col min="10494" max="10494" width="7" style="281" customWidth="1"/>
    <col min="10495" max="10495" width="53" style="281" customWidth="1"/>
    <col min="10496" max="10496" width="9.140625" style="281"/>
    <col min="10497" max="10497" width="10.28515625" style="281" customWidth="1"/>
    <col min="10498" max="10499" width="18.42578125" style="281" customWidth="1"/>
    <col min="10500" max="10502" width="9.140625" style="281" customWidth="1"/>
    <col min="10503" max="10749" width="9.140625" style="281"/>
    <col min="10750" max="10750" width="7" style="281" customWidth="1"/>
    <col min="10751" max="10751" width="53" style="281" customWidth="1"/>
    <col min="10752" max="10752" width="9.140625" style="281"/>
    <col min="10753" max="10753" width="10.28515625" style="281" customWidth="1"/>
    <col min="10754" max="10755" width="18.42578125" style="281" customWidth="1"/>
    <col min="10756" max="10758" width="9.140625" style="281" customWidth="1"/>
    <col min="10759" max="11005" width="9.140625" style="281"/>
    <col min="11006" max="11006" width="7" style="281" customWidth="1"/>
    <col min="11007" max="11007" width="53" style="281" customWidth="1"/>
    <col min="11008" max="11008" width="9.140625" style="281"/>
    <col min="11009" max="11009" width="10.28515625" style="281" customWidth="1"/>
    <col min="11010" max="11011" width="18.42578125" style="281" customWidth="1"/>
    <col min="11012" max="11014" width="9.140625" style="281" customWidth="1"/>
    <col min="11015" max="11261" width="9.140625" style="281"/>
    <col min="11262" max="11262" width="7" style="281" customWidth="1"/>
    <col min="11263" max="11263" width="53" style="281" customWidth="1"/>
    <col min="11264" max="11264" width="9.140625" style="281"/>
    <col min="11265" max="11265" width="10.28515625" style="281" customWidth="1"/>
    <col min="11266" max="11267" width="18.42578125" style="281" customWidth="1"/>
    <col min="11268" max="11270" width="9.140625" style="281" customWidth="1"/>
    <col min="11271" max="11517" width="9.140625" style="281"/>
    <col min="11518" max="11518" width="7" style="281" customWidth="1"/>
    <col min="11519" max="11519" width="53" style="281" customWidth="1"/>
    <col min="11520" max="11520" width="9.140625" style="281"/>
    <col min="11521" max="11521" width="10.28515625" style="281" customWidth="1"/>
    <col min="11522" max="11523" width="18.42578125" style="281" customWidth="1"/>
    <col min="11524" max="11526" width="9.140625" style="281" customWidth="1"/>
    <col min="11527" max="11773" width="9.140625" style="281"/>
    <col min="11774" max="11774" width="7" style="281" customWidth="1"/>
    <col min="11775" max="11775" width="53" style="281" customWidth="1"/>
    <col min="11776" max="11776" width="9.140625" style="281"/>
    <col min="11777" max="11777" width="10.28515625" style="281" customWidth="1"/>
    <col min="11778" max="11779" width="18.42578125" style="281" customWidth="1"/>
    <col min="11780" max="11782" width="9.140625" style="281" customWidth="1"/>
    <col min="11783" max="12029" width="9.140625" style="281"/>
    <col min="12030" max="12030" width="7" style="281" customWidth="1"/>
    <col min="12031" max="12031" width="53" style="281" customWidth="1"/>
    <col min="12032" max="12032" width="9.140625" style="281"/>
    <col min="12033" max="12033" width="10.28515625" style="281" customWidth="1"/>
    <col min="12034" max="12035" width="18.42578125" style="281" customWidth="1"/>
    <col min="12036" max="12038" width="9.140625" style="281" customWidth="1"/>
    <col min="12039" max="12285" width="9.140625" style="281"/>
    <col min="12286" max="12286" width="7" style="281" customWidth="1"/>
    <col min="12287" max="12287" width="53" style="281" customWidth="1"/>
    <col min="12288" max="12288" width="9.140625" style="281"/>
    <col min="12289" max="12289" width="10.28515625" style="281" customWidth="1"/>
    <col min="12290" max="12291" width="18.42578125" style="281" customWidth="1"/>
    <col min="12292" max="12294" width="9.140625" style="281" customWidth="1"/>
    <col min="12295" max="12541" width="9.140625" style="281"/>
    <col min="12542" max="12542" width="7" style="281" customWidth="1"/>
    <col min="12543" max="12543" width="53" style="281" customWidth="1"/>
    <col min="12544" max="12544" width="9.140625" style="281"/>
    <col min="12545" max="12545" width="10.28515625" style="281" customWidth="1"/>
    <col min="12546" max="12547" width="18.42578125" style="281" customWidth="1"/>
    <col min="12548" max="12550" width="9.140625" style="281" customWidth="1"/>
    <col min="12551" max="12797" width="9.140625" style="281"/>
    <col min="12798" max="12798" width="7" style="281" customWidth="1"/>
    <col min="12799" max="12799" width="53" style="281" customWidth="1"/>
    <col min="12800" max="12800" width="9.140625" style="281"/>
    <col min="12801" max="12801" width="10.28515625" style="281" customWidth="1"/>
    <col min="12802" max="12803" width="18.42578125" style="281" customWidth="1"/>
    <col min="12804" max="12806" width="9.140625" style="281" customWidth="1"/>
    <col min="12807" max="13053" width="9.140625" style="281"/>
    <col min="13054" max="13054" width="7" style="281" customWidth="1"/>
    <col min="13055" max="13055" width="53" style="281" customWidth="1"/>
    <col min="13056" max="13056" width="9.140625" style="281"/>
    <col min="13057" max="13057" width="10.28515625" style="281" customWidth="1"/>
    <col min="13058" max="13059" width="18.42578125" style="281" customWidth="1"/>
    <col min="13060" max="13062" width="9.140625" style="281" customWidth="1"/>
    <col min="13063" max="13309" width="9.140625" style="281"/>
    <col min="13310" max="13310" width="7" style="281" customWidth="1"/>
    <col min="13311" max="13311" width="53" style="281" customWidth="1"/>
    <col min="13312" max="13312" width="9.140625" style="281"/>
    <col min="13313" max="13313" width="10.28515625" style="281" customWidth="1"/>
    <col min="13314" max="13315" width="18.42578125" style="281" customWidth="1"/>
    <col min="13316" max="13318" width="9.140625" style="281" customWidth="1"/>
    <col min="13319" max="13565" width="9.140625" style="281"/>
    <col min="13566" max="13566" width="7" style="281" customWidth="1"/>
    <col min="13567" max="13567" width="53" style="281" customWidth="1"/>
    <col min="13568" max="13568" width="9.140625" style="281"/>
    <col min="13569" max="13569" width="10.28515625" style="281" customWidth="1"/>
    <col min="13570" max="13571" width="18.42578125" style="281" customWidth="1"/>
    <col min="13572" max="13574" width="9.140625" style="281" customWidth="1"/>
    <col min="13575" max="13821" width="9.140625" style="281"/>
    <col min="13822" max="13822" width="7" style="281" customWidth="1"/>
    <col min="13823" max="13823" width="53" style="281" customWidth="1"/>
    <col min="13824" max="13824" width="9.140625" style="281"/>
    <col min="13825" max="13825" width="10.28515625" style="281" customWidth="1"/>
    <col min="13826" max="13827" width="18.42578125" style="281" customWidth="1"/>
    <col min="13828" max="13830" width="9.140625" style="281" customWidth="1"/>
    <col min="13831" max="14077" width="9.140625" style="281"/>
    <col min="14078" max="14078" width="7" style="281" customWidth="1"/>
    <col min="14079" max="14079" width="53" style="281" customWidth="1"/>
    <col min="14080" max="14080" width="9.140625" style="281"/>
    <col min="14081" max="14081" width="10.28515625" style="281" customWidth="1"/>
    <col min="14082" max="14083" width="18.42578125" style="281" customWidth="1"/>
    <col min="14084" max="14086" width="9.140625" style="281" customWidth="1"/>
    <col min="14087" max="14333" width="9.140625" style="281"/>
    <col min="14334" max="14334" width="7" style="281" customWidth="1"/>
    <col min="14335" max="14335" width="53" style="281" customWidth="1"/>
    <col min="14336" max="14336" width="9.140625" style="281"/>
    <col min="14337" max="14337" width="10.28515625" style="281" customWidth="1"/>
    <col min="14338" max="14339" width="18.42578125" style="281" customWidth="1"/>
    <col min="14340" max="14342" width="9.140625" style="281" customWidth="1"/>
    <col min="14343" max="14589" width="9.140625" style="281"/>
    <col min="14590" max="14590" width="7" style="281" customWidth="1"/>
    <col min="14591" max="14591" width="53" style="281" customWidth="1"/>
    <col min="14592" max="14592" width="9.140625" style="281"/>
    <col min="14593" max="14593" width="10.28515625" style="281" customWidth="1"/>
    <col min="14594" max="14595" width="18.42578125" style="281" customWidth="1"/>
    <col min="14596" max="14598" width="9.140625" style="281" customWidth="1"/>
    <col min="14599" max="14845" width="9.140625" style="281"/>
    <col min="14846" max="14846" width="7" style="281" customWidth="1"/>
    <col min="14847" max="14847" width="53" style="281" customWidth="1"/>
    <col min="14848" max="14848" width="9.140625" style="281"/>
    <col min="14849" max="14849" width="10.28515625" style="281" customWidth="1"/>
    <col min="14850" max="14851" width="18.42578125" style="281" customWidth="1"/>
    <col min="14852" max="14854" width="9.140625" style="281" customWidth="1"/>
    <col min="14855" max="15101" width="9.140625" style="281"/>
    <col min="15102" max="15102" width="7" style="281" customWidth="1"/>
    <col min="15103" max="15103" width="53" style="281" customWidth="1"/>
    <col min="15104" max="15104" width="9.140625" style="281"/>
    <col min="15105" max="15105" width="10.28515625" style="281" customWidth="1"/>
    <col min="15106" max="15107" width="18.42578125" style="281" customWidth="1"/>
    <col min="15108" max="15110" width="9.140625" style="281" customWidth="1"/>
    <col min="15111" max="15357" width="9.140625" style="281"/>
    <col min="15358" max="15358" width="7" style="281" customWidth="1"/>
    <col min="15359" max="15359" width="53" style="281" customWidth="1"/>
    <col min="15360" max="15360" width="9.140625" style="281"/>
    <col min="15361" max="15361" width="10.28515625" style="281" customWidth="1"/>
    <col min="15362" max="15363" width="18.42578125" style="281" customWidth="1"/>
    <col min="15364" max="15366" width="9.140625" style="281" customWidth="1"/>
    <col min="15367" max="15613" width="9.140625" style="281"/>
    <col min="15614" max="15614" width="7" style="281" customWidth="1"/>
    <col min="15615" max="15615" width="53" style="281" customWidth="1"/>
    <col min="15616" max="15616" width="9.140625" style="281"/>
    <col min="15617" max="15617" width="10.28515625" style="281" customWidth="1"/>
    <col min="15618" max="15619" width="18.42578125" style="281" customWidth="1"/>
    <col min="15620" max="15622" width="9.140625" style="281" customWidth="1"/>
    <col min="15623" max="15869" width="9.140625" style="281"/>
    <col min="15870" max="15870" width="7" style="281" customWidth="1"/>
    <col min="15871" max="15871" width="53" style="281" customWidth="1"/>
    <col min="15872" max="15872" width="9.140625" style="281"/>
    <col min="15873" max="15873" width="10.28515625" style="281" customWidth="1"/>
    <col min="15874" max="15875" width="18.42578125" style="281" customWidth="1"/>
    <col min="15876" max="15878" width="9.140625" style="281" customWidth="1"/>
    <col min="15879" max="16125" width="9.140625" style="281"/>
    <col min="16126" max="16126" width="7" style="281" customWidth="1"/>
    <col min="16127" max="16127" width="53" style="281" customWidth="1"/>
    <col min="16128" max="16128" width="9.140625" style="281"/>
    <col min="16129" max="16129" width="10.28515625" style="281" customWidth="1"/>
    <col min="16130" max="16131" width="18.42578125" style="281" customWidth="1"/>
    <col min="16132" max="16134" width="9.140625" style="281" customWidth="1"/>
    <col min="16135" max="16384" width="9.140625" style="281"/>
  </cols>
  <sheetData>
    <row r="1" spans="1:6" ht="60" customHeight="1">
      <c r="A1" s="315"/>
      <c r="B1" s="315"/>
      <c r="C1" s="315"/>
      <c r="D1" s="315"/>
      <c r="E1" s="315"/>
      <c r="F1" s="315"/>
    </row>
    <row r="2" spans="1:6" ht="24" customHeight="1">
      <c r="A2" s="316" t="s">
        <v>437</v>
      </c>
      <c r="B2" s="282"/>
      <c r="C2" s="282"/>
      <c r="D2" s="282"/>
      <c r="E2" s="282"/>
      <c r="F2" s="282"/>
    </row>
    <row r="3" spans="1:6" ht="15" customHeight="1"/>
    <row r="4" spans="1:6" s="319" customFormat="1" ht="24.75" customHeight="1">
      <c r="A4" s="317" t="str">
        <f>[1]SI_POPIS!A3</f>
        <v>1     DEMONTAŽNA IN RUŠITVENA DELA</v>
      </c>
      <c r="B4" s="317"/>
      <c r="C4" s="317"/>
      <c r="D4" s="317"/>
      <c r="E4" s="317"/>
      <c r="F4" s="318">
        <f>SI_POPIS!F22</f>
        <v>0</v>
      </c>
    </row>
    <row r="5" spans="1:6" s="319" customFormat="1" ht="24.75" customHeight="1">
      <c r="A5" s="317" t="str">
        <f>[1]SI_POPIS!A24</f>
        <v>2     OGREVANJE IN POHLAJEVANJE</v>
      </c>
      <c r="B5" s="317"/>
      <c r="C5" s="317"/>
      <c r="D5" s="317"/>
      <c r="E5" s="317"/>
      <c r="F5" s="318">
        <f>SI_POPIS!F106</f>
        <v>0</v>
      </c>
    </row>
    <row r="6" spans="1:6" s="319" customFormat="1" ht="24.75" customHeight="1">
      <c r="A6" s="317" t="str">
        <f>[1]SI_POPIS!A108</f>
        <v>3     PREZRAČEVANJE</v>
      </c>
      <c r="B6" s="317"/>
      <c r="C6" s="317"/>
      <c r="D6" s="317"/>
      <c r="E6" s="317"/>
      <c r="F6" s="318">
        <f>SI_POPIS!F126</f>
        <v>0</v>
      </c>
    </row>
    <row r="7" spans="1:6" s="319" customFormat="1" ht="24.75" customHeight="1">
      <c r="A7" s="317" t="str">
        <f>[1]SI_POPIS!A128</f>
        <v>4     VODOVOD, KANALIZACIJA</v>
      </c>
      <c r="B7" s="317"/>
      <c r="C7" s="317"/>
      <c r="D7" s="317"/>
      <c r="E7" s="317"/>
      <c r="F7" s="318">
        <f>SI_POPIS!F192</f>
        <v>0</v>
      </c>
    </row>
    <row r="8" spans="1:6" ht="10.5" customHeight="1">
      <c r="A8" s="320"/>
      <c r="B8" s="320"/>
      <c r="C8" s="320"/>
      <c r="D8" s="320"/>
      <c r="E8" s="320"/>
      <c r="F8" s="321"/>
    </row>
    <row r="9" spans="1:6" ht="15" customHeight="1" thickBot="1">
      <c r="A9" s="322"/>
      <c r="B9" s="322"/>
      <c r="C9" s="322"/>
      <c r="D9" s="322"/>
      <c r="E9" s="322"/>
    </row>
    <row r="10" spans="1:6" ht="16.5" thickBot="1">
      <c r="A10" s="322"/>
      <c r="B10" s="322"/>
      <c r="C10" s="322"/>
      <c r="D10" s="322"/>
      <c r="E10" s="322"/>
      <c r="F10" s="323">
        <f>SUM(F2:F8)</f>
        <v>0</v>
      </c>
    </row>
    <row r="11" spans="1:6" ht="15" customHeight="1">
      <c r="E11" s="324"/>
      <c r="F11" s="298"/>
    </row>
    <row r="12" spans="1:6" ht="15" customHeight="1">
      <c r="E12" s="324"/>
      <c r="F12" s="298"/>
    </row>
    <row r="13" spans="1:6" ht="15" customHeight="1">
      <c r="E13" s="324"/>
      <c r="F13" s="298"/>
    </row>
    <row r="14" spans="1:6" ht="38.25" customHeight="1">
      <c r="A14" s="384" t="s">
        <v>438</v>
      </c>
      <c r="B14" s="384"/>
      <c r="C14" s="384"/>
      <c r="D14" s="384"/>
      <c r="E14" s="384"/>
      <c r="F14" s="384"/>
    </row>
    <row r="15" spans="1:6" ht="38.25" customHeight="1">
      <c r="A15" s="326" t="s">
        <v>439</v>
      </c>
      <c r="B15" s="383" t="s">
        <v>440</v>
      </c>
      <c r="C15" s="383"/>
      <c r="D15" s="383"/>
      <c r="E15" s="383"/>
      <c r="F15" s="325"/>
    </row>
    <row r="16" spans="1:6" ht="38.25" customHeight="1">
      <c r="A16" s="326" t="s">
        <v>439</v>
      </c>
      <c r="B16" s="383" t="s">
        <v>441</v>
      </c>
      <c r="C16" s="383"/>
      <c r="D16" s="383"/>
      <c r="E16" s="383"/>
      <c r="F16" s="325"/>
    </row>
    <row r="17" spans="1:6" ht="38.25" customHeight="1">
      <c r="A17" s="326" t="s">
        <v>439</v>
      </c>
      <c r="B17" s="383" t="s">
        <v>442</v>
      </c>
      <c r="C17" s="383"/>
      <c r="D17" s="383"/>
      <c r="E17" s="383"/>
      <c r="F17" s="325"/>
    </row>
    <row r="18" spans="1:6" ht="79.5" customHeight="1">
      <c r="A18" s="326" t="s">
        <v>439</v>
      </c>
      <c r="B18" s="383" t="s">
        <v>443</v>
      </c>
      <c r="C18" s="383"/>
      <c r="D18" s="383"/>
      <c r="E18" s="383"/>
      <c r="F18" s="325"/>
    </row>
    <row r="19" spans="1:6" ht="54" customHeight="1">
      <c r="A19" s="326" t="s">
        <v>439</v>
      </c>
      <c r="B19" s="383" t="s">
        <v>444</v>
      </c>
      <c r="C19" s="383"/>
      <c r="D19" s="383"/>
      <c r="E19" s="383"/>
      <c r="F19" s="325"/>
    </row>
    <row r="20" spans="1:6" ht="54" customHeight="1">
      <c r="A20" s="326" t="s">
        <v>439</v>
      </c>
      <c r="B20" s="383" t="s">
        <v>445</v>
      </c>
      <c r="C20" s="383"/>
      <c r="D20" s="383"/>
      <c r="E20" s="383"/>
      <c r="F20" s="325"/>
    </row>
    <row r="21" spans="1:6" ht="38.25" customHeight="1">
      <c r="A21" s="326" t="s">
        <v>439</v>
      </c>
      <c r="B21" s="383" t="s">
        <v>446</v>
      </c>
      <c r="C21" s="383"/>
      <c r="D21" s="383"/>
      <c r="E21" s="383"/>
      <c r="F21" s="325"/>
    </row>
    <row r="22" spans="1:6" ht="38.25" customHeight="1">
      <c r="A22" s="326" t="s">
        <v>439</v>
      </c>
      <c r="B22" s="383" t="s">
        <v>447</v>
      </c>
      <c r="C22" s="383"/>
      <c r="D22" s="383"/>
      <c r="E22" s="383"/>
      <c r="F22" s="325"/>
    </row>
  </sheetData>
  <mergeCells count="9">
    <mergeCell ref="B20:E20"/>
    <mergeCell ref="B21:E21"/>
    <mergeCell ref="B22:E22"/>
    <mergeCell ref="A14:F14"/>
    <mergeCell ref="B15:E15"/>
    <mergeCell ref="B16:E16"/>
    <mergeCell ref="B17:E17"/>
    <mergeCell ref="B18:E18"/>
    <mergeCell ref="B19:E19"/>
  </mergeCells>
  <pageMargins left="0.98425196850393704" right="0.39370078740157483" top="1.1811023622047245" bottom="1.1811023622047245"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17</vt:i4>
      </vt:variant>
    </vt:vector>
  </HeadingPairs>
  <TitlesOfParts>
    <vt:vector size="27" baseType="lpstr">
      <vt:lpstr>skupna rek</vt:lpstr>
      <vt:lpstr>A-gradbena dela</vt:lpstr>
      <vt:lpstr>B-obrtna dela</vt:lpstr>
      <vt:lpstr>C-pohištvo</vt:lpstr>
      <vt:lpstr>D.Rekapitulacija</vt:lpstr>
      <vt:lpstr>D.Moč</vt:lpstr>
      <vt:lpstr>D.Mala napetost</vt:lpstr>
      <vt:lpstr>D.RAZNO</vt:lpstr>
      <vt:lpstr>SI_REKAPITULACIJA</vt:lpstr>
      <vt:lpstr>SI_POPIS</vt:lpstr>
      <vt:lpstr>'A-gradbena dela'!Področje_tiskanja</vt:lpstr>
      <vt:lpstr>'B-obrtna dela'!Področje_tiskanja</vt:lpstr>
      <vt:lpstr>'C-pohištvo'!Področje_tiskanja</vt:lpstr>
      <vt:lpstr>'D.Mala napetost'!Področje_tiskanja</vt:lpstr>
      <vt:lpstr>D.Moč!Področje_tiskanja</vt:lpstr>
      <vt:lpstr>D.RAZNO!Področje_tiskanja</vt:lpstr>
      <vt:lpstr>D.Rekapitulacija!Področje_tiskanja</vt:lpstr>
      <vt:lpstr>SI_POPIS!Področje_tiskanja</vt:lpstr>
      <vt:lpstr>'skupna rek'!Področje_tiskanja</vt:lpstr>
      <vt:lpstr>'A-gradbena dela'!Tiskanje_naslovov</vt:lpstr>
      <vt:lpstr>'B-obrtna dela'!Tiskanje_naslovov</vt:lpstr>
      <vt:lpstr>'C-pohištvo'!Tiskanje_naslovov</vt:lpstr>
      <vt:lpstr>'D.Mala napetost'!Tiskanje_naslovov</vt:lpstr>
      <vt:lpstr>D.Moč!Tiskanje_naslovov</vt:lpstr>
      <vt:lpstr>D.RAZNO!Tiskanje_naslovov</vt:lpstr>
      <vt:lpstr>SI_POPIS!Tiskanje_naslovov</vt:lpstr>
      <vt:lpstr>'skupna 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dc:creator>
  <cp:lastModifiedBy>Milan Cehner</cp:lastModifiedBy>
  <cp:lastPrinted>2023-12-26T09:50:08Z</cp:lastPrinted>
  <dcterms:created xsi:type="dcterms:W3CDTF">1999-01-21T18:41:28Z</dcterms:created>
  <dcterms:modified xsi:type="dcterms:W3CDTF">2023-12-26T09:50:11Z</dcterms:modified>
</cp:coreProperties>
</file>